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0"/>
  </bookViews>
  <sheets>
    <sheet name="сельское хозяйство" sheetId="53" r:id="rId1"/>
    <sheet name="малое предпр" sheetId="54" r:id="rId2"/>
    <sheet name="туризм" sheetId="55" r:id="rId3"/>
    <sheet name="культура" sheetId="56" r:id="rId4"/>
    <sheet name="РУО" sheetId="57" r:id="rId5"/>
    <sheet name="соц.политика" sheetId="58" r:id="rId6"/>
    <sheet name="УКМИ" sheetId="59" r:id="rId7"/>
    <sheet name="Безопастность" sheetId="60" r:id="rId8"/>
    <sheet name="совершенствование" sheetId="61" r:id="rId9"/>
    <sheet name="комф. среда" sheetId="62" r:id="rId10"/>
    <sheet name="бур яз" sheetId="65" r:id="rId11"/>
  </sheets>
  <calcPr calcId="124519"/>
</workbook>
</file>

<file path=xl/calcChain.xml><?xml version="1.0" encoding="utf-8"?>
<calcChain xmlns="http://schemas.openxmlformats.org/spreadsheetml/2006/main">
  <c r="I40" i="58"/>
  <c r="H40"/>
  <c r="F13" i="62"/>
  <c r="F12"/>
  <c r="H50" i="61"/>
  <c r="I50"/>
  <c r="K39"/>
  <c r="J39"/>
  <c r="F37"/>
  <c r="F38"/>
  <c r="F35"/>
  <c r="F21" i="57" l="1"/>
  <c r="F20" i="56" l="1"/>
  <c r="J37"/>
  <c r="K37" s="1"/>
  <c r="F35"/>
  <c r="K33"/>
  <c r="J33"/>
  <c r="F32"/>
  <c r="F31"/>
  <c r="F30"/>
  <c r="F29"/>
  <c r="K27"/>
  <c r="J27"/>
  <c r="F26"/>
  <c r="F25"/>
  <c r="F24"/>
  <c r="F23"/>
  <c r="F22"/>
  <c r="F21"/>
  <c r="J18"/>
  <c r="K18" s="1"/>
  <c r="F17"/>
  <c r="F16"/>
  <c r="F15"/>
  <c r="F14"/>
  <c r="F13"/>
  <c r="F12"/>
  <c r="F11"/>
  <c r="I30" i="60" l="1"/>
  <c r="H30"/>
  <c r="J50" i="61" l="1"/>
  <c r="K50" s="1"/>
  <c r="F28" i="60"/>
  <c r="F25"/>
  <c r="F24"/>
  <c r="F22"/>
  <c r="F21"/>
  <c r="F18"/>
  <c r="F17"/>
  <c r="F16"/>
  <c r="F13"/>
  <c r="F12"/>
  <c r="F11"/>
  <c r="J15" i="54"/>
  <c r="K15" s="1"/>
  <c r="F21" i="58" l="1"/>
  <c r="F20"/>
  <c r="F16"/>
  <c r="F17"/>
  <c r="F15"/>
  <c r="J37"/>
  <c r="K37" s="1"/>
  <c r="F36"/>
  <c r="F35"/>
  <c r="F33"/>
  <c r="F31"/>
  <c r="J29"/>
  <c r="K29" s="1"/>
  <c r="F28"/>
  <c r="F27"/>
  <c r="K25"/>
  <c r="J25"/>
  <c r="F24"/>
  <c r="K22"/>
  <c r="J22"/>
  <c r="K18"/>
  <c r="J18"/>
  <c r="J13"/>
  <c r="K13" s="1"/>
  <c r="F12"/>
  <c r="F11"/>
  <c r="J19" i="65"/>
  <c r="K19" s="1"/>
  <c r="J18"/>
  <c r="K18" s="1"/>
  <c r="F17"/>
  <c r="F13"/>
  <c r="F11"/>
  <c r="J40" i="58" l="1"/>
  <c r="K40" s="1"/>
  <c r="I28" i="59"/>
  <c r="H28"/>
  <c r="J27"/>
  <c r="K27" s="1"/>
  <c r="J17" l="1"/>
  <c r="K17" s="1"/>
  <c r="J28"/>
  <c r="K28" s="1"/>
  <c r="J24"/>
  <c r="K24" s="1"/>
  <c r="J21"/>
  <c r="K21" s="1"/>
  <c r="F20"/>
  <c r="F16"/>
  <c r="F15"/>
  <c r="F14"/>
  <c r="F13"/>
  <c r="F12"/>
  <c r="F11"/>
  <c r="J32" i="57" l="1"/>
  <c r="I36"/>
  <c r="H36"/>
  <c r="J24"/>
  <c r="J36" l="1"/>
  <c r="K36" s="1"/>
  <c r="G36"/>
  <c r="J35"/>
  <c r="F34"/>
  <c r="E34"/>
  <c r="K32"/>
  <c r="F31"/>
  <c r="J29"/>
  <c r="K29" s="1"/>
  <c r="F28"/>
  <c r="F27"/>
  <c r="F26"/>
  <c r="K24"/>
  <c r="F23"/>
  <c r="F22"/>
  <c r="F20"/>
  <c r="F19"/>
  <c r="F18"/>
  <c r="J16"/>
  <c r="K16" s="1"/>
  <c r="F15"/>
  <c r="F14"/>
  <c r="F13"/>
  <c r="E13"/>
  <c r="F11"/>
  <c r="E11"/>
  <c r="J29" i="61" l="1"/>
  <c r="K29" s="1"/>
  <c r="J14" i="53" l="1"/>
  <c r="K14" s="1"/>
  <c r="J43" i="61" l="1"/>
  <c r="K43" s="1"/>
  <c r="I38" i="56" l="1"/>
  <c r="J38" s="1"/>
  <c r="K38" s="1"/>
  <c r="H38"/>
  <c r="J15" i="55" l="1"/>
  <c r="K15" s="1"/>
  <c r="J25" i="61"/>
  <c r="K25" s="1"/>
  <c r="F11" l="1"/>
  <c r="F48" l="1"/>
  <c r="F47"/>
  <c r="F46"/>
  <c r="F45"/>
  <c r="F36" l="1"/>
  <c r="F34"/>
  <c r="F19"/>
  <c r="F42" l="1"/>
  <c r="F41"/>
  <c r="F28"/>
  <c r="F27"/>
  <c r="F13" i="54"/>
  <c r="F14"/>
  <c r="F11" l="1"/>
  <c r="F14" i="55" l="1"/>
  <c r="F12"/>
  <c r="F11"/>
</calcChain>
</file>

<file path=xl/sharedStrings.xml><?xml version="1.0" encoding="utf-8"?>
<sst xmlns="http://schemas.openxmlformats.org/spreadsheetml/2006/main" count="645" uniqueCount="281">
  <si>
    <t>Наименование целевого индикатора программы &lt;1&gt;</t>
  </si>
  <si>
    <t xml:space="preserve">Ед. изм. </t>
  </si>
  <si>
    <t>3.1.</t>
  </si>
  <si>
    <t>2.1.</t>
  </si>
  <si>
    <t>1.1.</t>
  </si>
  <si>
    <t>Уровень финобеспечения</t>
  </si>
  <si>
    <t>качественная оценка реализации госпрограмм</t>
  </si>
  <si>
    <t xml:space="preserve">Интегральная оценка эффективности </t>
  </si>
  <si>
    <r>
      <t>Плановое значение целевого индикатора (I</t>
    </r>
    <r>
      <rPr>
        <vertAlign val="subscript"/>
        <sz val="12"/>
        <color theme="1"/>
        <rFont val="Times New Roman"/>
        <family val="1"/>
        <charset val="204"/>
      </rPr>
      <t>pj</t>
    </r>
    <r>
      <rPr>
        <sz val="12"/>
        <color theme="1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</si>
  <si>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2"/>
        <color theme="1"/>
        <rFont val="Times New Roman"/>
        <family val="1"/>
        <charset val="204"/>
      </rPr>
      <t>fj</t>
    </r>
    <r>
      <rPr>
        <sz val="12"/>
        <color theme="1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</si>
  <si>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2"/>
        <color theme="1"/>
        <rFont val="Times New Roman"/>
        <family val="1"/>
        <charset val="204"/>
      </rPr>
      <t>j</t>
    </r>
    <r>
      <rPr>
        <sz val="12"/>
        <color theme="1"/>
        <rFont val="Times New Roman"/>
        <family val="1"/>
        <charset val="204"/>
      </rPr>
      <t xml:space="preserve"> )</t>
    </r>
  </si>
  <si>
    <t>Степень достижения показателей индикаторов (свыше 1 = 1 ниже 1 = 0)</t>
  </si>
  <si>
    <t>Приложение 4</t>
  </si>
  <si>
    <t>Таблица 1</t>
  </si>
  <si>
    <t>тыс.руб</t>
  </si>
  <si>
    <t>1.2.</t>
  </si>
  <si>
    <t>2.2.</t>
  </si>
  <si>
    <t>2.3.</t>
  </si>
  <si>
    <t>2.4.</t>
  </si>
  <si>
    <t>3.2.</t>
  </si>
  <si>
    <t>3.3.</t>
  </si>
  <si>
    <t xml:space="preserve">результативность подпрограммы </t>
  </si>
  <si>
    <t>4.1.</t>
  </si>
  <si>
    <t>Результативность муниципальной программы</t>
  </si>
  <si>
    <t xml:space="preserve">Ед. </t>
  </si>
  <si>
    <t>3.4.</t>
  </si>
  <si>
    <t>чел.</t>
  </si>
  <si>
    <t>4.2.</t>
  </si>
  <si>
    <t>Ед. изм</t>
  </si>
  <si>
    <t>количество туристских прибытий</t>
  </si>
  <si>
    <t>тыс.чел</t>
  </si>
  <si>
    <t>объем платных услуг,оказанных туристам</t>
  </si>
  <si>
    <t>млн.руб</t>
  </si>
  <si>
    <t>численность занятых</t>
  </si>
  <si>
    <t>чел</t>
  </si>
  <si>
    <t>сренднемесячная заработная плата</t>
  </si>
  <si>
    <t>эффективная</t>
  </si>
  <si>
    <t>Объем отгруженных товаров собственного производства, выполненных работ и услуг малыми и средними предприятиями</t>
  </si>
  <si>
    <t>Количество малых и средних предприятий</t>
  </si>
  <si>
    <t>Численность занятых на малых и средних предприятиях на постоянной основе</t>
  </si>
  <si>
    <t>Ввод в действие фельшерско-акушерских пунктов или офисов врача общей практики</t>
  </si>
  <si>
    <t>Реализация проектов местных инициатив граждан проживающих в сельской местности, получивших грантовую поддержку</t>
  </si>
  <si>
    <t>Расчет интегральной эффективности реализации муниципальной программы "Развитие малого и среднего предпринимательства в Тункинского района на 2019-2021 годы</t>
  </si>
  <si>
    <t>Расчет интегральной эффективности реализации муниципальной программы "Развитие внутреннего и въездного туризма в  Тункинского района на 2019-2025 годы</t>
  </si>
  <si>
    <t xml:space="preserve">1.Развитие малого и среднего предпринимательства в Тункинском районе </t>
  </si>
  <si>
    <t>1.3.</t>
  </si>
  <si>
    <t>1.4.</t>
  </si>
  <si>
    <t>1.Развитие внутреннего и въездного туризма в Тункинском районе на 2019-2025 годы</t>
  </si>
  <si>
    <r>
      <t>Плановое значение целевого индикатора (I</t>
    </r>
    <r>
      <rPr>
        <vertAlign val="subscript"/>
        <sz val="16"/>
        <color theme="1"/>
        <rFont val="Times New Roman"/>
        <family val="1"/>
        <charset val="204"/>
      </rPr>
      <t>pj</t>
    </r>
    <r>
      <rPr>
        <sz val="16"/>
        <color theme="1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</si>
  <si>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6"/>
        <color theme="1"/>
        <rFont val="Times New Roman"/>
        <family val="1"/>
        <charset val="204"/>
      </rPr>
      <t>fj</t>
    </r>
    <r>
      <rPr>
        <sz val="16"/>
        <color theme="1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</si>
  <si>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6"/>
        <color theme="1"/>
        <rFont val="Times New Roman"/>
        <family val="1"/>
        <charset val="204"/>
      </rPr>
      <t>j</t>
    </r>
    <r>
      <rPr>
        <sz val="16"/>
        <color theme="1"/>
        <rFont val="Times New Roman"/>
        <family val="1"/>
        <charset val="204"/>
      </rPr>
      <t xml:space="preserve"> )</t>
    </r>
  </si>
  <si>
    <t>1.Организация досуга, представление услуг организаций культуры и развитие народного творчества</t>
  </si>
  <si>
    <t>Количество культурно-досуговых мероприятий</t>
  </si>
  <si>
    <t>Соотношение посещаемости населения платных культурно-досуговых меропритяий, проводимых муниципальными учреждениями культуры к общему населению</t>
  </si>
  <si>
    <t>%</t>
  </si>
  <si>
    <t>число посещений музеев</t>
  </si>
  <si>
    <t>тыс. чел.</t>
  </si>
  <si>
    <t>Количество мероприятий по сохранению нематериального культурного наследия</t>
  </si>
  <si>
    <t>ед.</t>
  </si>
  <si>
    <t>1.5.</t>
  </si>
  <si>
    <t>Количество методических выездов</t>
  </si>
  <si>
    <t>1.6.</t>
  </si>
  <si>
    <t xml:space="preserve">Количество музейных выставок </t>
  </si>
  <si>
    <t>1.7.</t>
  </si>
  <si>
    <t xml:space="preserve">среднемесячная заработная плата </t>
  </si>
  <si>
    <t>тыс. руб.</t>
  </si>
  <si>
    <t>результативность  индикаторов</t>
  </si>
  <si>
    <t>2.Развитие библиотечной системы</t>
  </si>
  <si>
    <t>Количество новых поступлений</t>
  </si>
  <si>
    <t>экз.</t>
  </si>
  <si>
    <t>Количество зарегистрированных пользователей</t>
  </si>
  <si>
    <t>Количество документовыдач</t>
  </si>
  <si>
    <t>тыс. экз.</t>
  </si>
  <si>
    <t>Число посещений детьми государственных учреждений культуры</t>
  </si>
  <si>
    <t>2.5.</t>
  </si>
  <si>
    <t>Объем библиотечного фонда</t>
  </si>
  <si>
    <t>2.6.</t>
  </si>
  <si>
    <t>чел/выезд</t>
  </si>
  <si>
    <t>2.7.</t>
  </si>
  <si>
    <t>3.Развитие образования  в сфере культуры</t>
  </si>
  <si>
    <t>Охват детей до 15 лет дополнительным образованием с сфере культуры и искусства</t>
  </si>
  <si>
    <t>среднегодовой контингент обучающихся по программам дополнительного образования в сфере культуры и искусства</t>
  </si>
  <si>
    <t>Количество преподавателей, прошедших обучение по подготовке, переподготовке и повышению квалификации</t>
  </si>
  <si>
    <t>средняя заработная плата педагогических работников</t>
  </si>
  <si>
    <t>4.Совершенствование муниципального управления в сфере культуры и исскуства и создание условий для реализации муниципальной программы</t>
  </si>
  <si>
    <t>Объем платных услуг</t>
  </si>
  <si>
    <t>Доля преступлений, совершенных несовершеннолетними или при их соучастии  в общем числе зарегистрированных преступлений (%)</t>
  </si>
  <si>
    <t>Количество преступлений совершенных ранее совершавшими преступления</t>
  </si>
  <si>
    <t>Количество зарегистрированных преступлений</t>
  </si>
  <si>
    <t>результативность подпрограммы</t>
  </si>
  <si>
    <t xml:space="preserve">Количество дорожно-транспортных происшествий </t>
  </si>
  <si>
    <t xml:space="preserve">Число погибших в результате ДТП </t>
  </si>
  <si>
    <t xml:space="preserve">Число раненых в результате ДТП </t>
  </si>
  <si>
    <t>1.Устойчивое развитие сельских территорий Тункинского района Республики Бурятия</t>
  </si>
  <si>
    <t>Количество смертей от случайных отравлений алкоголем</t>
  </si>
  <si>
    <t>Количество лиц, страдающих хроническим алкоголизмом</t>
  </si>
  <si>
    <t>Количество преступлений, совершенные несовершеннолетними лицами, находящимися в состоянии алкогольного опьянения</t>
  </si>
  <si>
    <t>Доля семей СОП, злоупотребляющих алкоголем от общего количества семей СОП, %</t>
  </si>
  <si>
    <t>3.5.</t>
  </si>
  <si>
    <t>Доля трудоустройства граждан, освободившихся и условно осужденных от числа обратившихся в ЦЗН,%</t>
  </si>
  <si>
    <t>Доля осужденных граждан, привлеченных к исправительным работам от оценочной численности осужденных к исправительным работам (%).</t>
  </si>
  <si>
    <t xml:space="preserve">Расчет интегральной эффективности реализации муниципальной программы "Развитие образования МО "Тункинский район" </t>
  </si>
  <si>
    <t>1.Дошкольное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</si>
  <si>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</si>
  <si>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 включительно </t>
  </si>
  <si>
    <t xml:space="preserve"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 </t>
  </si>
  <si>
    <t xml:space="preserve">Расходы бюджета муниципального образования на дошкольное образование в расчете на 1 ребенка </t>
  </si>
  <si>
    <t xml:space="preserve">Среднемесячная заработная плата педагогических работников муниципальных дошкольных образовательных организаций </t>
  </si>
  <si>
    <t>2. Общее образование</t>
  </si>
  <si>
    <t>Обеспеченность общеобразовательными учреждениями при полной двухсменной загрузке</t>
  </si>
  <si>
    <t xml:space="preserve"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</t>
  </si>
  <si>
    <t xml:space="preserve">Удельный вес лиц, сдавших ЕГЭ (по основным предметам - русский язык и математика), от числа выпускников, участвовавших в ЕГЭ </t>
  </si>
  <si>
    <t xml:space="preserve"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</si>
  <si>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 </t>
  </si>
  <si>
    <t xml:space="preserve">Среднемесячная номинальная начисленная заработная плата педагогических работников муниципальных общеобразовательных учреждений </t>
  </si>
  <si>
    <t>3.Дополнительное образование</t>
  </si>
  <si>
    <t xml:space="preserve">Доля детей, проживающих в муниципальном образовании «Тункинский район» в возрасте 5-18 лет, получающих услуги 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</t>
  </si>
  <si>
    <t xml:space="preserve">Удовлетворенность качеством предоставления дополнительного образования по результатам анкетирования </t>
  </si>
  <si>
    <t>Доля детей, привлекаемых к участию в образовательных и воспитательных мероприятиях (олимпиады, конференции, конкурсы, фестивали) различного уровня от общего числа детей, обучающихся в муниципальных общеобразовательных организациях, %</t>
  </si>
  <si>
    <t>4.Совершенствование муниципального управления в сфере образования</t>
  </si>
  <si>
    <t xml:space="preserve">Доля муниципальных общеобразовательных учреждений, соответствующих современным требованиям обучения, в общем количестве МОУ  </t>
  </si>
  <si>
    <t>5.Развитие системы детского отдыха</t>
  </si>
  <si>
    <t>5.1.</t>
  </si>
  <si>
    <t>Доля  детей, находящихся в трудной жизненной ситуации, получивших отдых и оздоровление, от общего числа детей, находящихся в трудной жизненной ситуации школьного возраста</t>
  </si>
  <si>
    <t>эффективна</t>
  </si>
  <si>
    <t>1.Создание условий для развития физической культуры и спорта</t>
  </si>
  <si>
    <t>2.Молодежь Тунки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</si>
  <si>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</si>
  <si>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поведения,</t>
  </si>
  <si>
    <t>Доля молодых людей, участвующих в добровольческой деятельности, в общей численности молодежи</t>
  </si>
  <si>
    <t>ед</t>
  </si>
  <si>
    <t>3.Поддержка общественных объединений, некоммерческих организаций и содействие развитию гражданского общества</t>
  </si>
  <si>
    <t>6.1.</t>
  </si>
  <si>
    <t>6.2.</t>
  </si>
  <si>
    <t>изготовление полиграфической продукции                                          цена                                                   сумма</t>
  </si>
  <si>
    <t>7.Социальная поддержка семьи и детей</t>
  </si>
  <si>
    <t>7.1.</t>
  </si>
  <si>
    <t>доля семей с детьми, включенных в совместные социально-значимые мероприятия, проводимые за счет подпрограммы</t>
  </si>
  <si>
    <t>7.2.</t>
  </si>
  <si>
    <t>7.3.</t>
  </si>
  <si>
    <t xml:space="preserve">доля выявленных детей-сирот и детей, оставшихся без попечения родителей к общему количеству детей </t>
  </si>
  <si>
    <t>7.4.</t>
  </si>
  <si>
    <t>доля детей-сирот и детей, оставшихся без попечения родителей, переданных на воспитание вы семьи граждан в общем количестве таких детей</t>
  </si>
  <si>
    <t>7.5.</t>
  </si>
  <si>
    <t xml:space="preserve">количество кандидатов в опекуны (попечители), приемные родители, подготовленных в рамках программы к приему детей-сирот и детей, оставшихся без попечения родителей в свои семьи </t>
  </si>
  <si>
    <t>7.6.</t>
  </si>
  <si>
    <t>снижение количества преступлений, совершенных несовершеннолетними</t>
  </si>
  <si>
    <t xml:space="preserve">снижение количества правонарушений, совершенных несовершеннолетними </t>
  </si>
  <si>
    <t>1.Управление муниципальными финансами Администрации МО "Тункинский район"</t>
  </si>
  <si>
    <t>2.Совершенствование управленческого процесса на территории Тункинского района и создание условий для реализации муниципальной программы</t>
  </si>
  <si>
    <t>3.Развитие архивного дела</t>
  </si>
  <si>
    <t>5. Предупреждение и ликвидация последствий чрезвычайных ситуаций, реализации мер пожарной безопасности"</t>
  </si>
  <si>
    <t>Доля населенных пунктов, оснащенных местной системой оповещения</t>
  </si>
  <si>
    <t>Уровень обеспеченности учебно-консультационного пункта современными техническими средствами и технологиями обучения</t>
  </si>
  <si>
    <t>Обеспеченность пожарным оборудованием</t>
  </si>
  <si>
    <t>Снижение количества пожаров в лесных массивах</t>
  </si>
  <si>
    <t>Удовлетворенность населения деятельностью Главы МО "Тункинский район"</t>
  </si>
  <si>
    <t>Удовлетворенность населения деятельностью Администрации МО "Тункинский район"</t>
  </si>
  <si>
    <t>% от числа опрошенных</t>
  </si>
  <si>
    <t>Оценка качества управления муниципальными финансами муниципального образования «Тункинский район» по оценке Министерства финансов Республики Бурятия не ниже – IIгруппы</t>
  </si>
  <si>
    <t>Отсутствие просроченной кредиторской задолженности бюджета муниципального образования</t>
  </si>
  <si>
    <t>Превышение предельного норматива формирования расходов на содержание органов местного самоуправления</t>
  </si>
  <si>
    <t>Обеспечение функционирования и модернизации автоматизированной информационной системы управления бюджетным процессом</t>
  </si>
  <si>
    <t xml:space="preserve">Объем публикаций на сайте Администрации МО «Тункинский   район» бюджетной отчетности, информации «Бюджет для граждан» </t>
  </si>
  <si>
    <t>Количество муниципальных служащих финансовых органов прошедших профессиональную подготовку, переподготовку и повышение квалификации в сфере повышения эффективности бюджетных расходов и управления муниципальными финансами</t>
  </si>
  <si>
    <t>Просроченная задолженность по долговым обязательствам МО «Тункинский район»</t>
  </si>
  <si>
    <t>Удельный вес расходов бюджета МО формируемый в рамках программ</t>
  </si>
  <si>
    <t xml:space="preserve">Охват главных распорядителей средств бюджета муниципального образования мониторингом качества финансового менеджмента </t>
  </si>
  <si>
    <t xml:space="preserve">Доля расходов на очередной финансовый год, увязанных с реестром расходных обязательств МО «Тункинский  район», в общем объеме расходов районного бюджета </t>
  </si>
  <si>
    <t xml:space="preserve">. Соответствие кассовых выплат показателям сводной бюджетной росписи районного бюджета </t>
  </si>
  <si>
    <t>Соответствие муниципальных правовых актов в области муниципального финансового контроля законодательству РФ и РБ</t>
  </si>
  <si>
    <t>Соотношение количества фактически проведенных контрольных мероприятий к количеству запланированных</t>
  </si>
  <si>
    <t>Максимально допустимый уровень риска исполнения расходных обязательств в связи с погашением муниципального долга МО «Тункинский район»</t>
  </si>
  <si>
    <t>оценка</t>
  </si>
  <si>
    <t>руб</t>
  </si>
  <si>
    <t>организации электронного документооборота муниципального архива с органами Пенсионного фонда Российской Федерации по Республике Бурятия;</t>
  </si>
  <si>
    <t>организации и проведения паспортизации муниципального архивав соответствии с Регламентом государственного учета документов Архивного фонда Российской Федерации</t>
  </si>
  <si>
    <t>количество архивных документов в муниципальном архиве, находящихся в нормативных условиях, обеспечивающих их постоянное хранение, к общему объему хранимых документов составит 26 500 единиц хранения;</t>
  </si>
  <si>
    <t>количество проведенных проверок состояния сохранности документов Архивного фонда Российской Федерации, находящихся на хранении в архивном отделе Администрации МО «Тункинский район», составит 5 фондов ежегодно 1000 единиц хранения;</t>
  </si>
  <si>
    <t>количество принятых в муниципальный архив документов Архивного фонда Российской Федерации, документов ликвидированных организаций и предприятий, в том числе в результате банкротства, составит до 300 единиц хранения ежегодно</t>
  </si>
  <si>
    <t>количество запросов социально-правового характера, исполненных муниципальным архивом в законодательно установленные сроки, составит не менее 800 запросов ежегодно, что в общем объеме исполненных запросов составит 100%;</t>
  </si>
  <si>
    <t>количество обоснованных жалоб на качество предоставления государственных услуг должно соответствовать нулевому показателю</t>
  </si>
  <si>
    <t>количество оцифрованных документов увеличится до 20000 страниц ежегодно.</t>
  </si>
  <si>
    <t>Доля муниципальных служащих всех    уровней, прошедших обучение по различным формам, в том числе   прошедших профессиональную переподготовку, повышение квалификации, участвующих в семинарах, «круглых столах», конференциях, совещаниях по обмену опытом, тренингах по профильным направлениям  деятельности</t>
  </si>
  <si>
    <t xml:space="preserve"> </t>
  </si>
  <si>
    <t xml:space="preserve">  </t>
  </si>
  <si>
    <t xml:space="preserve">               </t>
  </si>
  <si>
    <t>Доля назначений в последнем   завершенном году специалистов на         вакантные муниципальные должности на конкурсной основе от общего числа  назначений, в том числе назначений из кадрового резерва,сформированного на конкурсной основе.</t>
  </si>
  <si>
    <t>1.8.</t>
  </si>
  <si>
    <t>1.9.</t>
  </si>
  <si>
    <t>1.10.</t>
  </si>
  <si>
    <t>1.11.</t>
  </si>
  <si>
    <t>1.12.</t>
  </si>
  <si>
    <t>1.14.</t>
  </si>
  <si>
    <t>1.13.</t>
  </si>
  <si>
    <t>3.6.</t>
  </si>
  <si>
    <t>3.7.</t>
  </si>
  <si>
    <t>3.8.</t>
  </si>
  <si>
    <t>5.2.</t>
  </si>
  <si>
    <t>5.3.</t>
  </si>
  <si>
    <t>5.4.</t>
  </si>
  <si>
    <t xml:space="preserve"> эффективная</t>
  </si>
  <si>
    <t>4.Развитие муниципальной службы  МО "Тункинский район"</t>
  </si>
  <si>
    <t>Расчет интегральной эффективности реализации муниципальной программы "Развитие агропромышленного комплекса на территории Тункинского района на 2019-2024 годы</t>
  </si>
  <si>
    <t>Расчет интегральной эффективности реализации муниципальной программы "Совершенствованиеммуниципального управления на 2019-2024 годы."</t>
  </si>
  <si>
    <t>Объем финаснирования (план) на 2022 год</t>
  </si>
  <si>
    <t>Объем финаснирования (факт) на 2022 год</t>
  </si>
  <si>
    <t>Расчет интегральной эффективности реализации муниципальной программы "Культура Тункинского района на 2020-2024 годы"</t>
  </si>
  <si>
    <t>Объем финаснирования (факт) на 2022год</t>
  </si>
  <si>
    <t>1.Повышение качества управления муниципальным имуществом и земельными участками на территории района</t>
  </si>
  <si>
    <t>доля муниципального недвижимого имущества, переданного в оперативное управление,хозяйственное ведение, аренду и безвозмездное пользование юридическим лицам</t>
  </si>
  <si>
    <t>доля объектов муниципального имущества, в отношении которых в реестре муниципального имущества содержится актуализированная информация, от общего числа объектов,представленных правообладателям к учету</t>
  </si>
  <si>
    <t xml:space="preserve">Доля выделенных земельных участков в счет долей в праве собственности на земельный участок из земель сельскохозяйственного назначения (оформление паев на землю), </t>
  </si>
  <si>
    <t>Доля земельных участков, поставленных на государственный кадастровый учет</t>
  </si>
  <si>
    <t>в % по отношению к предыдущему году</t>
  </si>
  <si>
    <t>Доля сформированных земельных участков для последующего предоставления льготным категориям граждан от существующей потребности в земельных участках</t>
  </si>
  <si>
    <t>Количество земельных участков, учтенных с помощью автоматизированной информационной системы "Имущественно-земельный комплекс Республики Бурятия" (АИС "ИЗК РБ")</t>
  </si>
  <si>
    <t>2.Строительство,реконструкция и капитальный ремонт объектов социальной сферы, инженерной инфраструктуры</t>
  </si>
  <si>
    <t xml:space="preserve">Ввод жилья в эксплуатацию </t>
  </si>
  <si>
    <t>тыс.кв.м.</t>
  </si>
  <si>
    <t>Общая площадь жилых помещений, приходящаяся в среднем на одного жителя</t>
  </si>
  <si>
    <t xml:space="preserve">кв.м. </t>
  </si>
  <si>
    <t>3.Обеспечение создания условий для реализации муниципальной программы</t>
  </si>
  <si>
    <t>Совершенствование системы управления муниципальнгым имуществом и земельными рисурсами</t>
  </si>
  <si>
    <t>4.Комплексное развитие сельских территорий</t>
  </si>
  <si>
    <t>разработка ПСД на площадки (места накопления) твердых коммунальных отходов</t>
  </si>
  <si>
    <t>Объем финаснирования (план) на 2022год</t>
  </si>
  <si>
    <t>Расчет интегральной эффективности реализации муниципальной программы "сохранение и развитие бурятского языка на территории  Тункинского района " Эхэ хэлэн - манай баялиг "на 2022-2025 годы</t>
  </si>
  <si>
    <t>доля бурятского населения Тункинского района, владеющего бурятским языком</t>
  </si>
  <si>
    <t>доля общеобразовательных организаций с изучением бурятского языка по государственной программе, в которой организовано изучение бурятского языка по национальной программе</t>
  </si>
  <si>
    <t>доля дошкольных образовательных учреждений, в которых организовано изучение бурятского языка</t>
  </si>
  <si>
    <t>количество публикаций и сообщений в средствах массовой информации, указанной тематики</t>
  </si>
  <si>
    <t>доля участия сельских поселений, ТОСов, отделов и управлений, центров в реализации программ указанной тематики</t>
  </si>
  <si>
    <t>доля количества подписчиков на районную газету Саяны</t>
  </si>
  <si>
    <t>долч количества подписчиков на республиканскую газету "Буряад унэн"</t>
  </si>
  <si>
    <t>шт</t>
  </si>
  <si>
    <t>Доля населения Тункинского района, систематически занимающегося физической культурой и спортом от 3 до 79 лет</t>
  </si>
  <si>
    <t xml:space="preserve">Уровень обеспеченности населения спортивными сооружениями исходя из единовременной пропускной способности обьектов спорта </t>
  </si>
  <si>
    <t>Доля граждан пожилого возраста, принявших участие в социокультурных мероприятиях, в общей численности граждан пожилого возраста</t>
  </si>
  <si>
    <t>Количество территориальных общественных самоуправлений, создаваемых на территории МО "Тункинский район"</t>
  </si>
  <si>
    <t>5.Государственная поддержка граждан, нуждающихся в улучшении жилищных условий в Тункинском районе</t>
  </si>
  <si>
    <t>доля  молодых семей, получивших социальную выплату по улучшению жилищных условий в отчетном году от общего количества молодых семей, состоящих на учете в качестве нуждающихся в улучшении жилищных условий</t>
  </si>
  <si>
    <t>6.Поддержка и развитие средств массовой информации</t>
  </si>
  <si>
    <t>Издание газеты "Саяны"   периодичность                             объем                                                        тираж                                                    кол-во номеров</t>
  </si>
  <si>
    <t>17(22)</t>
  </si>
  <si>
    <t>Сумма оказанной финансовой  поддержки субъектами малого и среднего предпринимательства</t>
  </si>
  <si>
    <t>Расчет интегральной эффективности реализации муниципальной программы "Безопасность на 2022-2025 годы"</t>
  </si>
  <si>
    <t>1.Профилактика преступлений и иных правонарушений в Тункинском районе на 2022-2025 годы</t>
  </si>
  <si>
    <t>2.Повышение безопасности дорожного движения в Тункинском районе на 2022-2025 годы</t>
  </si>
  <si>
    <t>3.Комплексные меры профилактики пьянства, алкоголизма и различного рода зависимостей на территории Тункинского района на 2022-2025 годы</t>
  </si>
  <si>
    <t>4.Организация общественных работ на территории Тункинского района на 2022-2025 годы</t>
  </si>
  <si>
    <t>Объем финаснирования (план) на 2023год</t>
  </si>
  <si>
    <t>Объем финаснирования (факт) на 2023 год</t>
  </si>
  <si>
    <t>Объем финаснирования (план) на 2023 год</t>
  </si>
  <si>
    <t>Объем финаснирования (факт) на 2023год</t>
  </si>
  <si>
    <t>Объем финаснирования (план)  2023, тыс.руб.</t>
  </si>
  <si>
    <t>Объем финаснирования (факт) за 2023, тыс.руб</t>
  </si>
  <si>
    <t>2774,56</t>
  </si>
  <si>
    <t xml:space="preserve">Расчет интегральной эффективности реализации муниципальной программы"Развитие имущественных и земельных отношений" </t>
  </si>
  <si>
    <r>
      <t>Плановое значение целевого индикатора (I</t>
    </r>
    <r>
      <rPr>
        <vertAlign val="subscript"/>
        <sz val="12"/>
        <color indexed="8"/>
        <rFont val="Times New Roman"/>
        <family val="1"/>
        <charset val="204"/>
      </rPr>
      <t>pj</t>
    </r>
    <r>
      <rPr>
        <sz val="12"/>
        <color indexed="8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</si>
  <si>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2"/>
        <color indexed="8"/>
        <rFont val="Times New Roman"/>
        <family val="1"/>
        <charset val="204"/>
      </rPr>
      <t>fj</t>
    </r>
    <r>
      <rPr>
        <sz val="12"/>
        <color indexed="8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</si>
  <si>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2"/>
        <color indexed="8"/>
        <rFont val="Times New Roman"/>
        <family val="1"/>
        <charset val="204"/>
      </rPr>
      <t>j</t>
    </r>
    <r>
      <rPr>
        <sz val="12"/>
        <color indexed="8"/>
        <rFont val="Times New Roman"/>
        <family val="1"/>
        <charset val="204"/>
      </rPr>
      <t xml:space="preserve"> )</t>
    </r>
  </si>
  <si>
    <t>Объем финаснирования (план) из респ.бюджета 2023</t>
  </si>
  <si>
    <t>Объем финаснирования (факт) из респ.бюджета 2023</t>
  </si>
  <si>
    <t xml:space="preserve">Формирование современной городской среды на территории муниципального образования "Тункинский район"2023 </t>
  </si>
  <si>
    <t>Количество благоустроенных дворовых территорий МКД</t>
  </si>
  <si>
    <t>Доля благоустроенных дворовых территорий МКД от общего количества дворовых территорий МКД</t>
  </si>
  <si>
    <t>Количество благоустроенных муниципальных территорий общего пользования</t>
  </si>
  <si>
    <t>Доля благоустроенных муниципальных территорий общего пользования от общего количества таких территорий</t>
  </si>
  <si>
    <t>Результативность  муниципальной программы</t>
  </si>
  <si>
    <t xml:space="preserve">Расчет интегральной эффективности реализации муниципальной программы«Формирование современной городской среды на территории муниципального образования "Тункинский район" </t>
  </si>
  <si>
    <t>Расчет интегральной эффективности реализации муниципальной программы "Социальная политика в Тункинском района"</t>
  </si>
  <si>
    <t>8.Празднование юбилейных и памятных дат</t>
  </si>
  <si>
    <t>7.7</t>
  </si>
  <si>
    <t>юбилейных и памятных дат</t>
  </si>
  <si>
    <t>25</t>
  </si>
  <si>
    <t>0,58</t>
  </si>
  <si>
    <t>95</t>
  </si>
  <si>
    <t>0,17</t>
  </si>
  <si>
    <t xml:space="preserve">  эффективная</t>
  </si>
  <si>
    <t>Ввод (приобретение) жилья для граждан, проживающих в сельской местности, в том для молодых специалистов и молодых семей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</si>
</sst>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р_._-;\-* #,##0.0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</cellStyleXfs>
  <cellXfs count="287">
    <xf numFmtId="0" fontId="0" fillId="0" borderId="0" xfId="0"/>
    <xf numFmtId="0" fontId="3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wrapText="1"/>
    </xf>
    <xf numFmtId="0" fontId="13" fillId="0" borderId="4" xfId="2" applyFont="1" applyBorder="1" applyAlignment="1">
      <alignment horizontal="center" vertical="center" wrapText="1"/>
    </xf>
    <xf numFmtId="0" fontId="4" fillId="6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7" fillId="0" borderId="0" xfId="0" applyFont="1"/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3" borderId="1" xfId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top" wrapText="1"/>
    </xf>
    <xf numFmtId="0" fontId="22" fillId="0" borderId="1" xfId="2" applyFont="1" applyBorder="1" applyAlignment="1">
      <alignment horizontal="justify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22" fillId="6" borderId="1" xfId="2" applyFont="1" applyFill="1" applyBorder="1" applyAlignment="1">
      <alignment vertical="center" wrapText="1"/>
    </xf>
    <xf numFmtId="0" fontId="23" fillId="0" borderId="4" xfId="2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1" xfId="2" applyFont="1" applyBorder="1" applyAlignment="1">
      <alignment wrapText="1"/>
    </xf>
    <xf numFmtId="0" fontId="13" fillId="0" borderId="6" xfId="2" applyFont="1" applyBorder="1" applyAlignment="1">
      <alignment horizontal="center" vertical="center" wrapText="1"/>
    </xf>
    <xf numFmtId="0" fontId="15" fillId="0" borderId="0" xfId="0" applyFont="1"/>
    <xf numFmtId="2" fontId="6" fillId="3" borderId="1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wrapText="1"/>
    </xf>
    <xf numFmtId="0" fontId="13" fillId="3" borderId="1" xfId="2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2" borderId="4" xfId="2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wrapText="1"/>
    </xf>
    <xf numFmtId="0" fontId="28" fillId="0" borderId="0" xfId="2" applyFont="1" applyFill="1" applyAlignment="1">
      <alignment wrapText="1"/>
    </xf>
    <xf numFmtId="0" fontId="28" fillId="0" borderId="9" xfId="2" applyFont="1" applyFill="1" applyBorder="1" applyAlignment="1">
      <alignment horizontal="justify" vertical="top" wrapText="1"/>
    </xf>
    <xf numFmtId="0" fontId="27" fillId="0" borderId="1" xfId="2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top" wrapText="1"/>
    </xf>
    <xf numFmtId="0" fontId="28" fillId="0" borderId="1" xfId="2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4" fillId="0" borderId="1" xfId="2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top" wrapText="1"/>
    </xf>
    <xf numFmtId="1" fontId="1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justify"/>
    </xf>
    <xf numFmtId="0" fontId="4" fillId="3" borderId="1" xfId="1" applyFont="1" applyFill="1" applyBorder="1" applyAlignment="1" applyProtection="1">
      <alignment wrapText="1"/>
    </xf>
    <xf numFmtId="0" fontId="31" fillId="3" borderId="1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2" fontId="6" fillId="9" borderId="2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27" fillId="0" borderId="0" xfId="2" applyFont="1" applyAlignment="1">
      <alignment wrapText="1"/>
    </xf>
    <xf numFmtId="0" fontId="32" fillId="0" borderId="1" xfId="4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29" fillId="6" borderId="1" xfId="2" applyFont="1" applyFill="1" applyBorder="1" applyAlignment="1">
      <alignment horizontal="left" vertical="top" wrapText="1"/>
    </xf>
    <xf numFmtId="0" fontId="1" fillId="0" borderId="1" xfId="4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9" fillId="3" borderId="1" xfId="2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3" borderId="1" xfId="2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15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2" fontId="1" fillId="11" borderId="2" xfId="0" applyNumberFormat="1" applyFont="1" applyFill="1" applyBorder="1" applyAlignment="1">
      <alignment horizontal="center" vertical="center" wrapText="1"/>
    </xf>
    <xf numFmtId="2" fontId="1" fillId="11" borderId="3" xfId="0" applyNumberFormat="1" applyFont="1" applyFill="1" applyBorder="1" applyAlignment="1">
      <alignment horizontal="center" vertical="center" wrapText="1"/>
    </xf>
    <xf numFmtId="2" fontId="1" fillId="11" borderId="3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center" wrapText="1"/>
    </xf>
    <xf numFmtId="2" fontId="18" fillId="4" borderId="3" xfId="0" applyNumberFormat="1" applyFont="1" applyFill="1" applyBorder="1" applyAlignment="1">
      <alignment horizontal="center" vertical="center" wrapText="1"/>
    </xf>
    <xf numFmtId="2" fontId="18" fillId="4" borderId="4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4" borderId="2" xfId="1" applyFont="1" applyFill="1" applyBorder="1" applyAlignment="1" applyProtection="1">
      <alignment horizontal="center" vertical="center" wrapText="1"/>
    </xf>
    <xf numFmtId="0" fontId="19" fillId="4" borderId="3" xfId="1" applyFont="1" applyFill="1" applyBorder="1" applyAlignment="1" applyProtection="1">
      <alignment horizontal="center" vertical="center" wrapText="1"/>
    </xf>
    <xf numFmtId="0" fontId="19" fillId="4" borderId="4" xfId="1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2" fontId="7" fillId="7" borderId="2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1" fillId="11" borderId="3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3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0" fontId="4" fillId="9" borderId="2" xfId="2" applyFont="1" applyFill="1" applyBorder="1" applyAlignment="1">
      <alignment horizontal="center" vertical="top" wrapText="1"/>
    </xf>
    <xf numFmtId="0" fontId="4" fillId="9" borderId="3" xfId="2" applyFont="1" applyFill="1" applyBorder="1" applyAlignment="1">
      <alignment horizontal="center" vertical="top" wrapText="1"/>
    </xf>
    <xf numFmtId="0" fontId="4" fillId="9" borderId="4" xfId="2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</cellXfs>
  <cellStyles count="7">
    <cellStyle name="Гиперссылка" xfId="1" builtinId="8"/>
    <cellStyle name="Обычный" xfId="0" builtinId="0"/>
    <cellStyle name="Обычный 2" xfId="5"/>
    <cellStyle name="Обычный 3" xfId="6"/>
    <cellStyle name="Обычный 4" xfId="4"/>
    <cellStyle name="Обычный 5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7E420360E2734EAFB24F22ED7CCED99258D45520AE74BC5C3D0AD8A9ABD19C63893C5DDF369392oAL8K" TargetMode="External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L15"/>
  <sheetViews>
    <sheetView workbookViewId="0">
      <selection activeCell="B17" sqref="B17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2">
      <c r="K2" t="s">
        <v>12</v>
      </c>
    </row>
    <row r="3" spans="1:12">
      <c r="K3" t="s">
        <v>13</v>
      </c>
    </row>
    <row r="4" spans="1:12" ht="18.75">
      <c r="B4" s="226" t="s">
        <v>203</v>
      </c>
      <c r="C4" s="226"/>
      <c r="D4" s="226"/>
      <c r="E4" s="226"/>
      <c r="F4" s="226"/>
      <c r="G4" s="226"/>
      <c r="H4" s="226"/>
      <c r="I4" s="226"/>
    </row>
    <row r="6" spans="1:12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2" ht="115.5" customHeight="1">
      <c r="A7" s="6"/>
      <c r="B7" s="1" t="s">
        <v>0</v>
      </c>
      <c r="C7" s="22" t="s">
        <v>1</v>
      </c>
      <c r="D7" s="22" t="s">
        <v>8</v>
      </c>
      <c r="E7" s="2" t="s">
        <v>9</v>
      </c>
      <c r="F7" s="22" t="s">
        <v>10</v>
      </c>
      <c r="G7" s="22" t="s">
        <v>11</v>
      </c>
      <c r="H7" s="197" t="s">
        <v>253</v>
      </c>
      <c r="I7" s="197" t="s">
        <v>254</v>
      </c>
      <c r="J7" s="22" t="s">
        <v>5</v>
      </c>
      <c r="K7" s="22" t="s">
        <v>7</v>
      </c>
      <c r="L7" s="22" t="s">
        <v>6</v>
      </c>
    </row>
    <row r="9" spans="1:12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2">
      <c r="A10" s="223" t="s">
        <v>93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</row>
    <row r="11" spans="1:12" ht="45">
      <c r="A11" s="42" t="s">
        <v>4</v>
      </c>
      <c r="B11" s="30" t="s">
        <v>280</v>
      </c>
      <c r="C11" s="24" t="s">
        <v>24</v>
      </c>
      <c r="D11" s="6">
        <v>0</v>
      </c>
      <c r="E11" s="6">
        <v>0</v>
      </c>
      <c r="F11" s="5">
        <v>0</v>
      </c>
      <c r="G11" s="6">
        <v>0</v>
      </c>
      <c r="H11" s="146">
        <v>0</v>
      </c>
      <c r="I11" s="146">
        <v>0</v>
      </c>
      <c r="J11" s="29"/>
      <c r="K11" s="29"/>
      <c r="L11" s="29"/>
    </row>
    <row r="12" spans="1:12" ht="30">
      <c r="A12" s="38" t="s">
        <v>15</v>
      </c>
      <c r="B12" s="30" t="s">
        <v>40</v>
      </c>
      <c r="C12" s="24" t="s">
        <v>24</v>
      </c>
      <c r="D12" s="6">
        <v>0</v>
      </c>
      <c r="E12" s="6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2" ht="45">
      <c r="A13" s="39" t="s">
        <v>45</v>
      </c>
      <c r="B13" s="30" t="s">
        <v>41</v>
      </c>
      <c r="C13" s="24" t="s">
        <v>24</v>
      </c>
      <c r="D13" s="6">
        <v>0</v>
      </c>
      <c r="E13" s="6">
        <v>0</v>
      </c>
      <c r="F13" s="5">
        <v>0</v>
      </c>
      <c r="G13" s="6">
        <v>0</v>
      </c>
      <c r="H13" s="29"/>
      <c r="I13" s="29"/>
      <c r="J13" s="29"/>
      <c r="K13" s="29"/>
      <c r="L13" s="29"/>
    </row>
    <row r="14" spans="1:12" ht="15.75">
      <c r="A14" s="33"/>
      <c r="B14" s="7" t="s">
        <v>21</v>
      </c>
      <c r="C14" s="33"/>
      <c r="D14" s="33"/>
      <c r="E14" s="33"/>
      <c r="F14" s="125"/>
      <c r="G14" s="40">
        <v>0</v>
      </c>
      <c r="H14" s="35">
        <v>0</v>
      </c>
      <c r="I14" s="35">
        <v>0</v>
      </c>
      <c r="J14" s="40" t="e">
        <f>I14/H14*100</f>
        <v>#DIV/0!</v>
      </c>
      <c r="K14" s="40" t="e">
        <f>G14/J14</f>
        <v>#DIV/0!</v>
      </c>
      <c r="L14" s="29"/>
    </row>
    <row r="15" spans="1:12" ht="15.75">
      <c r="A15" s="34"/>
      <c r="B15" s="14" t="s">
        <v>23</v>
      </c>
      <c r="C15" s="34"/>
      <c r="D15" s="34"/>
      <c r="E15" s="34"/>
      <c r="F15" s="34"/>
      <c r="G15" s="41">
        <v>0</v>
      </c>
      <c r="H15" s="36">
        <v>0</v>
      </c>
      <c r="I15" s="36">
        <v>0</v>
      </c>
      <c r="J15" s="41">
        <v>100</v>
      </c>
      <c r="K15" s="41">
        <v>0</v>
      </c>
      <c r="L15" s="17" t="s">
        <v>201</v>
      </c>
    </row>
  </sheetData>
  <mergeCells count="3">
    <mergeCell ref="A10:L10"/>
    <mergeCell ref="B4:I4"/>
    <mergeCell ref="B6:K6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scale="3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O20"/>
  <sheetViews>
    <sheetView workbookViewId="0">
      <selection activeCell="G20" sqref="G20"/>
    </sheetView>
  </sheetViews>
  <sheetFormatPr defaultRowHeight="15"/>
  <cols>
    <col min="2" max="2" width="51.42578125" customWidth="1"/>
    <col min="12" max="12" width="18.7109375" customWidth="1"/>
  </cols>
  <sheetData>
    <row r="2" spans="1:15">
      <c r="K2" t="s">
        <v>12</v>
      </c>
    </row>
    <row r="4" spans="1:15" ht="51" customHeight="1">
      <c r="B4" s="284" t="s">
        <v>270</v>
      </c>
      <c r="C4" s="284"/>
      <c r="D4" s="284"/>
      <c r="E4" s="284"/>
      <c r="F4" s="284"/>
      <c r="G4" s="284"/>
      <c r="H4" s="284"/>
      <c r="I4" s="284"/>
    </row>
    <row r="6" spans="1:15" ht="15.75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5" ht="173.25">
      <c r="A7" s="6"/>
      <c r="B7" s="1" t="s">
        <v>0</v>
      </c>
      <c r="C7" s="202" t="s">
        <v>1</v>
      </c>
      <c r="D7" s="202" t="s">
        <v>259</v>
      </c>
      <c r="E7" s="203" t="s">
        <v>260</v>
      </c>
      <c r="F7" s="202" t="s">
        <v>261</v>
      </c>
      <c r="G7" s="202" t="s">
        <v>11</v>
      </c>
      <c r="H7" s="202" t="s">
        <v>262</v>
      </c>
      <c r="I7" s="202" t="s">
        <v>263</v>
      </c>
      <c r="J7" s="202" t="s">
        <v>5</v>
      </c>
      <c r="K7" s="202" t="s">
        <v>7</v>
      </c>
      <c r="L7" s="202" t="s">
        <v>6</v>
      </c>
    </row>
    <row r="8" spans="1:15">
      <c r="B8" s="285" t="s">
        <v>264</v>
      </c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7.25" customHeight="1" thickBot="1">
      <c r="A10" s="10" t="s">
        <v>4</v>
      </c>
      <c r="B10" s="205" t="s">
        <v>265</v>
      </c>
      <c r="C10" s="206" t="s">
        <v>58</v>
      </c>
      <c r="D10" s="207">
        <v>0</v>
      </c>
      <c r="E10" s="207">
        <v>0</v>
      </c>
      <c r="F10" s="10">
        <v>0</v>
      </c>
      <c r="G10" s="18">
        <v>0</v>
      </c>
      <c r="H10" s="5"/>
      <c r="I10" s="5"/>
      <c r="J10" s="5"/>
      <c r="K10" s="5"/>
      <c r="L10" s="230"/>
      <c r="O10" s="20"/>
    </row>
    <row r="11" spans="1:15" ht="32.25" customHeight="1" thickBot="1">
      <c r="A11" s="10" t="s">
        <v>15</v>
      </c>
      <c r="B11" s="208" t="s">
        <v>266</v>
      </c>
      <c r="C11" s="206" t="s">
        <v>54</v>
      </c>
      <c r="D11" s="207">
        <v>0</v>
      </c>
      <c r="E11" s="207">
        <v>0</v>
      </c>
      <c r="F11" s="10">
        <v>0</v>
      </c>
      <c r="G11" s="18">
        <v>0</v>
      </c>
      <c r="H11" s="5"/>
      <c r="I11" s="5"/>
      <c r="J11" s="5"/>
      <c r="K11" s="5"/>
      <c r="L11" s="230"/>
      <c r="O11" s="20"/>
    </row>
    <row r="12" spans="1:15" ht="31.5" customHeight="1" thickBot="1">
      <c r="A12" s="10" t="s">
        <v>45</v>
      </c>
      <c r="B12" s="209" t="s">
        <v>267</v>
      </c>
      <c r="C12" s="206" t="s">
        <v>58</v>
      </c>
      <c r="D12" s="207">
        <v>1</v>
      </c>
      <c r="E12" s="207">
        <v>1</v>
      </c>
      <c r="F12" s="10">
        <f t="shared" ref="F12:F13" si="0">E12/D12*100</f>
        <v>100</v>
      </c>
      <c r="G12" s="18">
        <v>1</v>
      </c>
      <c r="H12" s="5"/>
      <c r="I12" s="5"/>
      <c r="J12" s="5"/>
      <c r="K12" s="5"/>
      <c r="L12" s="230"/>
      <c r="O12" s="20"/>
    </row>
    <row r="13" spans="1:15" ht="48" customHeight="1" thickBot="1">
      <c r="A13" s="10" t="s">
        <v>46</v>
      </c>
      <c r="B13" s="209" t="s">
        <v>268</v>
      </c>
      <c r="C13" s="206" t="s">
        <v>54</v>
      </c>
      <c r="D13" s="207">
        <v>100</v>
      </c>
      <c r="E13" s="207">
        <v>100</v>
      </c>
      <c r="F13" s="10">
        <f t="shared" si="0"/>
        <v>100</v>
      </c>
      <c r="G13" s="18">
        <v>1</v>
      </c>
      <c r="H13" s="5"/>
      <c r="I13" s="5"/>
      <c r="J13" s="5"/>
      <c r="K13" s="5"/>
      <c r="L13" s="230"/>
      <c r="O13" s="20"/>
    </row>
    <row r="14" spans="1:15" ht="16.5" customHeight="1">
      <c r="A14" s="7"/>
      <c r="B14" s="7" t="s">
        <v>21</v>
      </c>
      <c r="C14" s="7"/>
      <c r="D14" s="7"/>
      <c r="E14" s="7"/>
      <c r="F14" s="7">
        <v>1</v>
      </c>
      <c r="G14" s="7">
        <v>1</v>
      </c>
      <c r="H14" s="9">
        <v>1721.12</v>
      </c>
      <c r="I14" s="9">
        <v>1721.12</v>
      </c>
      <c r="J14" s="9">
        <v>100</v>
      </c>
      <c r="K14" s="9">
        <v>100</v>
      </c>
      <c r="L14" s="230"/>
    </row>
    <row r="15" spans="1:15" ht="18.75" customHeight="1">
      <c r="A15" s="14"/>
      <c r="B15" s="14" t="s">
        <v>269</v>
      </c>
      <c r="C15" s="14"/>
      <c r="D15" s="14"/>
      <c r="E15" s="14"/>
      <c r="F15" s="14">
        <v>1</v>
      </c>
      <c r="G15" s="15">
        <v>1</v>
      </c>
      <c r="H15" s="16"/>
      <c r="I15" s="16"/>
      <c r="J15" s="15">
        <v>1</v>
      </c>
      <c r="K15" s="15">
        <v>1</v>
      </c>
      <c r="L15" s="17" t="s">
        <v>36</v>
      </c>
    </row>
    <row r="18" spans="2:3">
      <c r="B18" s="77"/>
    </row>
    <row r="19" spans="2:3">
      <c r="B19" s="77"/>
    </row>
    <row r="20" spans="2:3">
      <c r="C20" s="80"/>
    </row>
  </sheetData>
  <mergeCells count="4">
    <mergeCell ref="B4:I4"/>
    <mergeCell ref="B6:K6"/>
    <mergeCell ref="B8:L8"/>
    <mergeCell ref="L10:L14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2:O19"/>
  <sheetViews>
    <sheetView tabSelected="1" workbookViewId="0">
      <selection activeCell="J23" sqref="J23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26" t="s">
        <v>227</v>
      </c>
      <c r="C4" s="226"/>
      <c r="D4" s="226"/>
      <c r="E4" s="226"/>
      <c r="F4" s="226"/>
      <c r="G4" s="226"/>
      <c r="H4" s="226"/>
      <c r="I4" s="226"/>
    </row>
    <row r="6" spans="1:15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5" ht="115.5" customHeight="1">
      <c r="A7" s="6"/>
      <c r="B7" s="1" t="s">
        <v>0</v>
      </c>
      <c r="C7" s="158" t="s">
        <v>1</v>
      </c>
      <c r="D7" s="158" t="s">
        <v>8</v>
      </c>
      <c r="E7" s="159" t="s">
        <v>9</v>
      </c>
      <c r="F7" s="158" t="s">
        <v>10</v>
      </c>
      <c r="G7" s="158" t="s">
        <v>11</v>
      </c>
      <c r="H7" s="158" t="s">
        <v>226</v>
      </c>
      <c r="I7" s="158" t="s">
        <v>206</v>
      </c>
      <c r="J7" s="158" t="s">
        <v>5</v>
      </c>
      <c r="K7" s="158" t="s">
        <v>7</v>
      </c>
      <c r="L7" s="158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  <c r="O10" s="20"/>
    </row>
    <row r="11" spans="1:15" ht="30">
      <c r="A11" s="37" t="s">
        <v>4</v>
      </c>
      <c r="B11" s="30" t="s">
        <v>228</v>
      </c>
      <c r="C11" s="24" t="s">
        <v>54</v>
      </c>
      <c r="D11" s="44">
        <v>530</v>
      </c>
      <c r="E11" s="44">
        <v>533</v>
      </c>
      <c r="F11" s="5">
        <f>E11/D11*100</f>
        <v>100.56603773584906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229</v>
      </c>
      <c r="C12" s="24" t="s">
        <v>54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45</v>
      </c>
      <c r="B13" s="30" t="s">
        <v>230</v>
      </c>
      <c r="C13" s="24" t="s">
        <v>54</v>
      </c>
      <c r="D13" s="44">
        <v>1572</v>
      </c>
      <c r="E13" s="44">
        <v>1320</v>
      </c>
      <c r="F13" s="5">
        <f t="shared" ref="F13:F17" si="0">E13/D13*100</f>
        <v>83.969465648854964</v>
      </c>
      <c r="G13" s="6">
        <v>0</v>
      </c>
      <c r="H13" s="29"/>
      <c r="I13" s="29"/>
      <c r="J13" s="29"/>
      <c r="K13" s="29"/>
      <c r="L13" s="29"/>
    </row>
    <row r="14" spans="1:15" ht="29.25" customHeight="1">
      <c r="A14" s="39" t="s">
        <v>46</v>
      </c>
      <c r="B14" s="30" t="s">
        <v>231</v>
      </c>
      <c r="C14" s="32" t="s">
        <v>235</v>
      </c>
      <c r="D14" s="44">
        <v>15</v>
      </c>
      <c r="E14" s="44">
        <v>15</v>
      </c>
      <c r="F14" s="5">
        <v>100</v>
      </c>
      <c r="G14" s="6">
        <v>1</v>
      </c>
      <c r="H14" s="29"/>
      <c r="I14" s="29"/>
      <c r="J14" s="29"/>
      <c r="K14" s="29"/>
      <c r="L14" s="29"/>
    </row>
    <row r="15" spans="1:15" ht="29.25" customHeight="1">
      <c r="A15" s="39" t="s">
        <v>59</v>
      </c>
      <c r="B15" s="30" t="s">
        <v>232</v>
      </c>
      <c r="C15" s="32" t="s">
        <v>54</v>
      </c>
      <c r="D15" s="44"/>
      <c r="E15" s="44"/>
      <c r="F15" s="5"/>
      <c r="G15" s="6"/>
      <c r="H15" s="29"/>
      <c r="I15" s="29"/>
      <c r="J15" s="29"/>
      <c r="K15" s="29"/>
      <c r="L15" s="29"/>
    </row>
    <row r="16" spans="1:15" ht="29.25" customHeight="1">
      <c r="A16" s="39" t="s">
        <v>61</v>
      </c>
      <c r="B16" s="30" t="s">
        <v>233</v>
      </c>
      <c r="C16" s="32" t="s">
        <v>54</v>
      </c>
      <c r="D16" s="44">
        <v>7</v>
      </c>
      <c r="E16" s="44">
        <v>7</v>
      </c>
      <c r="F16" s="5">
        <v>100</v>
      </c>
      <c r="G16" s="6">
        <v>1</v>
      </c>
      <c r="H16" s="29"/>
      <c r="I16" s="29"/>
      <c r="J16" s="29"/>
      <c r="K16" s="29"/>
      <c r="L16" s="29"/>
    </row>
    <row r="17" spans="1:12" ht="27" customHeight="1">
      <c r="A17" s="39" t="s">
        <v>63</v>
      </c>
      <c r="B17" s="184" t="s">
        <v>234</v>
      </c>
      <c r="C17" s="32" t="s">
        <v>235</v>
      </c>
      <c r="D17" s="44">
        <v>56</v>
      </c>
      <c r="E17" s="44">
        <v>56</v>
      </c>
      <c r="F17" s="5">
        <f t="shared" si="0"/>
        <v>100</v>
      </c>
      <c r="G17" s="6">
        <v>1</v>
      </c>
      <c r="H17" s="29"/>
      <c r="I17" s="29"/>
      <c r="J17" s="29"/>
      <c r="K17" s="29"/>
      <c r="L17" s="29"/>
    </row>
    <row r="18" spans="1:12" ht="15.75">
      <c r="A18" s="33"/>
      <c r="B18" s="7" t="s">
        <v>21</v>
      </c>
      <c r="C18" s="33"/>
      <c r="D18" s="33"/>
      <c r="E18" s="33"/>
      <c r="F18" s="125">
        <v>0</v>
      </c>
      <c r="G18" s="40">
        <v>1</v>
      </c>
      <c r="H18" s="195">
        <v>276.39999999999998</v>
      </c>
      <c r="I18" s="195">
        <v>276.39999999999998</v>
      </c>
      <c r="J18" s="40">
        <f>I18/H18</f>
        <v>1</v>
      </c>
      <c r="K18" s="40">
        <f>G18/J18</f>
        <v>1</v>
      </c>
      <c r="L18" s="29"/>
    </row>
    <row r="19" spans="1:12" ht="15.75">
      <c r="A19" s="34"/>
      <c r="B19" s="14" t="s">
        <v>23</v>
      </c>
      <c r="C19" s="34"/>
      <c r="D19" s="34"/>
      <c r="E19" s="34"/>
      <c r="F19" s="126">
        <v>0</v>
      </c>
      <c r="G19" s="41">
        <v>1</v>
      </c>
      <c r="H19" s="196">
        <v>300</v>
      </c>
      <c r="I19" s="196">
        <v>300</v>
      </c>
      <c r="J19" s="41">
        <f>I19/H19</f>
        <v>1</v>
      </c>
      <c r="K19" s="41">
        <f>G19/J19</f>
        <v>1</v>
      </c>
      <c r="L19" s="17" t="s">
        <v>36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workbookViewId="0">
      <selection activeCell="G25" sqref="G25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26" t="s">
        <v>42</v>
      </c>
      <c r="C4" s="226"/>
      <c r="D4" s="226"/>
      <c r="E4" s="226"/>
      <c r="F4" s="226"/>
      <c r="G4" s="226"/>
      <c r="H4" s="226"/>
      <c r="I4" s="226"/>
    </row>
    <row r="6" spans="1:15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5" ht="115.5" customHeight="1">
      <c r="A7" s="6"/>
      <c r="B7" s="1" t="s">
        <v>0</v>
      </c>
      <c r="C7" s="43" t="s">
        <v>1</v>
      </c>
      <c r="D7" s="43" t="s">
        <v>8</v>
      </c>
      <c r="E7" s="2" t="s">
        <v>9</v>
      </c>
      <c r="F7" s="43" t="s">
        <v>10</v>
      </c>
      <c r="G7" s="43" t="s">
        <v>11</v>
      </c>
      <c r="H7" s="197" t="s">
        <v>251</v>
      </c>
      <c r="I7" s="197" t="s">
        <v>252</v>
      </c>
      <c r="J7" s="43" t="s">
        <v>5</v>
      </c>
      <c r="K7" s="43" t="s">
        <v>7</v>
      </c>
      <c r="L7" s="4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23" t="s">
        <v>44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  <c r="O10" s="20"/>
    </row>
    <row r="11" spans="1:15" ht="45">
      <c r="A11" s="37" t="s">
        <v>4</v>
      </c>
      <c r="B11" s="30" t="s">
        <v>37</v>
      </c>
      <c r="C11" s="24" t="s">
        <v>14</v>
      </c>
      <c r="D11" s="44">
        <v>295</v>
      </c>
      <c r="E11" s="44">
        <v>535</v>
      </c>
      <c r="F11" s="5">
        <f>E11/D11*100</f>
        <v>181.35593220338984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245</v>
      </c>
      <c r="C12" s="24" t="s">
        <v>14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45</v>
      </c>
      <c r="B13" s="30" t="s">
        <v>39</v>
      </c>
      <c r="C13" s="32" t="s">
        <v>26</v>
      </c>
      <c r="D13" s="44">
        <v>1224</v>
      </c>
      <c r="E13" s="44">
        <v>1243</v>
      </c>
      <c r="F13" s="5">
        <f t="shared" ref="F13:F14" si="0">E13/D13*100</f>
        <v>101.55228758169935</v>
      </c>
      <c r="G13" s="6">
        <v>1</v>
      </c>
      <c r="H13" s="29"/>
      <c r="I13" s="29"/>
      <c r="J13" s="29"/>
      <c r="K13" s="29"/>
      <c r="L13" s="29"/>
    </row>
    <row r="14" spans="1:15" ht="18" customHeight="1">
      <c r="A14" s="39" t="s">
        <v>46</v>
      </c>
      <c r="B14" s="31" t="s">
        <v>38</v>
      </c>
      <c r="C14" s="32" t="s">
        <v>28</v>
      </c>
      <c r="D14" s="44">
        <v>99</v>
      </c>
      <c r="E14" s="44">
        <v>94</v>
      </c>
      <c r="F14" s="5">
        <f t="shared" si="0"/>
        <v>94.949494949494948</v>
      </c>
      <c r="G14" s="6">
        <v>0</v>
      </c>
      <c r="H14" s="29"/>
      <c r="I14" s="29"/>
      <c r="J14" s="29"/>
      <c r="K14" s="29"/>
      <c r="L14" s="29"/>
    </row>
    <row r="15" spans="1:15" ht="15.75">
      <c r="A15" s="33"/>
      <c r="B15" s="7" t="s">
        <v>21</v>
      </c>
      <c r="C15" s="33"/>
      <c r="D15" s="33"/>
      <c r="E15" s="33"/>
      <c r="F15" s="125"/>
      <c r="G15" s="40">
        <v>1</v>
      </c>
      <c r="H15" s="35">
        <v>0</v>
      </c>
      <c r="I15" s="35">
        <v>0</v>
      </c>
      <c r="J15" s="40" t="e">
        <f>I15/H15</f>
        <v>#DIV/0!</v>
      </c>
      <c r="K15" s="40" t="e">
        <f>J15/G15</f>
        <v>#DIV/0!</v>
      </c>
      <c r="L15" s="29"/>
    </row>
    <row r="16" spans="1:15" ht="15.75">
      <c r="A16" s="34"/>
      <c r="B16" s="14" t="s">
        <v>23</v>
      </c>
      <c r="C16" s="34"/>
      <c r="D16" s="34"/>
      <c r="E16" s="34"/>
      <c r="F16" s="126">
        <v>1</v>
      </c>
      <c r="G16" s="41">
        <v>0</v>
      </c>
      <c r="H16" s="36">
        <v>0</v>
      </c>
      <c r="I16" s="36">
        <v>0</v>
      </c>
      <c r="J16" s="41">
        <v>1</v>
      </c>
      <c r="K16" s="41">
        <v>1</v>
      </c>
      <c r="L16" s="17" t="s">
        <v>201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L16"/>
  <sheetViews>
    <sheetView workbookViewId="0">
      <selection activeCell="C21" sqref="C21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2">
      <c r="K2" t="s">
        <v>12</v>
      </c>
    </row>
    <row r="3" spans="1:12">
      <c r="K3" t="s">
        <v>13</v>
      </c>
    </row>
    <row r="4" spans="1:12" ht="18.75">
      <c r="B4" s="226" t="s">
        <v>43</v>
      </c>
      <c r="C4" s="226"/>
      <c r="D4" s="226"/>
      <c r="E4" s="226"/>
      <c r="F4" s="226"/>
      <c r="G4" s="226"/>
      <c r="H4" s="226"/>
      <c r="I4" s="226"/>
    </row>
    <row r="6" spans="1:12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2" ht="115.5" customHeight="1">
      <c r="A7" s="6"/>
      <c r="B7" s="1" t="s">
        <v>0</v>
      </c>
      <c r="C7" s="43" t="s">
        <v>1</v>
      </c>
      <c r="D7" s="43" t="s">
        <v>8</v>
      </c>
      <c r="E7" s="2" t="s">
        <v>9</v>
      </c>
      <c r="F7" s="43" t="s">
        <v>10</v>
      </c>
      <c r="G7" s="43" t="s">
        <v>11</v>
      </c>
      <c r="H7" s="204" t="s">
        <v>253</v>
      </c>
      <c r="I7" s="204" t="s">
        <v>252</v>
      </c>
      <c r="J7" s="43" t="s">
        <v>5</v>
      </c>
      <c r="K7" s="43" t="s">
        <v>7</v>
      </c>
      <c r="L7" s="43" t="s">
        <v>6</v>
      </c>
    </row>
    <row r="9" spans="1:12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2" ht="15.75">
      <c r="A10" s="229" t="s">
        <v>47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13"/>
    </row>
    <row r="11" spans="1:12" ht="17.25" customHeight="1">
      <c r="A11" s="21" t="s">
        <v>4</v>
      </c>
      <c r="B11" s="23" t="s">
        <v>29</v>
      </c>
      <c r="C11" s="27" t="s">
        <v>30</v>
      </c>
      <c r="D11" s="10">
        <v>275440</v>
      </c>
      <c r="E11" s="11">
        <v>272200</v>
      </c>
      <c r="F11" s="10">
        <f>E11/D11</f>
        <v>0.98823700261399938</v>
      </c>
      <c r="G11" s="19">
        <v>1</v>
      </c>
      <c r="H11" s="5"/>
      <c r="I11" s="5"/>
      <c r="J11" s="5"/>
      <c r="K11" s="5"/>
      <c r="L11" s="230"/>
    </row>
    <row r="12" spans="1:12" ht="18" customHeight="1">
      <c r="A12" s="21" t="s">
        <v>15</v>
      </c>
      <c r="B12" s="26" t="s">
        <v>31</v>
      </c>
      <c r="C12" s="24" t="s">
        <v>32</v>
      </c>
      <c r="D12" s="10">
        <v>550</v>
      </c>
      <c r="E12" s="11">
        <v>544.4</v>
      </c>
      <c r="F12" s="10">
        <f t="shared" ref="F12:F14" si="0">E12/D12</f>
        <v>0.98981818181818182</v>
      </c>
      <c r="G12" s="19">
        <v>1</v>
      </c>
      <c r="H12" s="5"/>
      <c r="I12" s="5"/>
      <c r="J12" s="5"/>
      <c r="K12" s="5"/>
      <c r="L12" s="230"/>
    </row>
    <row r="13" spans="1:12" ht="15.75">
      <c r="A13" s="21" t="s">
        <v>45</v>
      </c>
      <c r="B13" s="25" t="s">
        <v>33</v>
      </c>
      <c r="C13" s="24" t="s">
        <v>34</v>
      </c>
      <c r="D13" s="145">
        <v>0</v>
      </c>
      <c r="E13" s="145">
        <v>0</v>
      </c>
      <c r="F13" s="10">
        <v>0</v>
      </c>
      <c r="G13" s="19">
        <v>0</v>
      </c>
      <c r="H13" s="5"/>
      <c r="I13" s="5"/>
      <c r="J13" s="5"/>
      <c r="K13" s="5"/>
      <c r="L13" s="230"/>
    </row>
    <row r="14" spans="1:12" ht="15.75">
      <c r="A14" s="21" t="s">
        <v>46</v>
      </c>
      <c r="B14" s="25" t="s">
        <v>35</v>
      </c>
      <c r="C14" s="24" t="s">
        <v>14</v>
      </c>
      <c r="D14" s="10">
        <v>18</v>
      </c>
      <c r="E14" s="11">
        <v>18</v>
      </c>
      <c r="F14" s="10">
        <f t="shared" si="0"/>
        <v>1</v>
      </c>
      <c r="G14" s="19">
        <v>1</v>
      </c>
      <c r="H14" s="5"/>
      <c r="I14" s="5"/>
      <c r="J14" s="5"/>
      <c r="K14" s="5"/>
      <c r="L14" s="230"/>
    </row>
    <row r="15" spans="1:12" ht="15.75">
      <c r="A15" s="7"/>
      <c r="B15" s="7" t="s">
        <v>21</v>
      </c>
      <c r="C15" s="7"/>
      <c r="D15" s="7"/>
      <c r="E15" s="7"/>
      <c r="F15" s="7">
        <v>1</v>
      </c>
      <c r="G15" s="7">
        <v>1</v>
      </c>
      <c r="H15" s="8">
        <v>39.6</v>
      </c>
      <c r="I15" s="8">
        <v>39.549999999999997</v>
      </c>
      <c r="J15" s="9">
        <f>I15/H15</f>
        <v>0.99873737373737359</v>
      </c>
      <c r="K15" s="9">
        <f>F15/J15</f>
        <v>1.0012642225031607</v>
      </c>
      <c r="L15" s="230"/>
    </row>
    <row r="16" spans="1:12" ht="15.75">
      <c r="A16" s="14"/>
      <c r="B16" s="14" t="s">
        <v>23</v>
      </c>
      <c r="C16" s="14"/>
      <c r="D16" s="14"/>
      <c r="E16" s="14"/>
      <c r="F16" s="14">
        <v>1</v>
      </c>
      <c r="G16" s="15">
        <v>1</v>
      </c>
      <c r="H16" s="16"/>
      <c r="I16" s="16"/>
      <c r="J16" s="15">
        <v>1</v>
      </c>
      <c r="K16" s="15">
        <v>1</v>
      </c>
      <c r="L16" s="17" t="s">
        <v>36</v>
      </c>
    </row>
  </sheetData>
  <mergeCells count="4">
    <mergeCell ref="B4:I4"/>
    <mergeCell ref="B6:K6"/>
    <mergeCell ref="A10:K10"/>
    <mergeCell ref="L11:L15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O48"/>
  <sheetViews>
    <sheetView topLeftCell="A2" zoomScale="67" zoomScaleNormal="67" workbookViewId="0">
      <selection activeCell="B26" sqref="B26"/>
    </sheetView>
  </sheetViews>
  <sheetFormatPr defaultRowHeight="15"/>
  <cols>
    <col min="1" max="1" width="7.570312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4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5"/>
      <c r="B3" s="45"/>
      <c r="C3" s="45"/>
      <c r="D3" s="45"/>
      <c r="E3" s="45"/>
      <c r="F3" s="45"/>
      <c r="G3" s="45"/>
      <c r="H3" s="45"/>
      <c r="I3" s="45"/>
      <c r="J3" s="45"/>
      <c r="K3" s="45" t="s">
        <v>13</v>
      </c>
      <c r="L3" s="45"/>
      <c r="M3" s="45"/>
      <c r="N3" s="45"/>
    </row>
    <row r="4" spans="1:14" ht="21">
      <c r="A4" s="45"/>
      <c r="B4" s="237" t="s">
        <v>207</v>
      </c>
      <c r="C4" s="237"/>
      <c r="D4" s="237"/>
      <c r="E4" s="237"/>
      <c r="F4" s="237"/>
      <c r="G4" s="237"/>
      <c r="H4" s="237"/>
      <c r="I4" s="237"/>
      <c r="J4" s="45"/>
      <c r="K4" s="45"/>
      <c r="L4" s="45"/>
      <c r="M4" s="45"/>
      <c r="N4" s="45"/>
    </row>
    <row r="5" spans="1:14" ht="21">
      <c r="A5" s="45"/>
      <c r="B5" s="45"/>
      <c r="C5" s="45"/>
      <c r="D5" s="45"/>
      <c r="E5" s="45"/>
      <c r="F5" s="45"/>
      <c r="G5" s="45"/>
      <c r="H5" s="45"/>
      <c r="I5" s="45"/>
      <c r="J5" s="45"/>
      <c r="K5" s="45">
        <v>2022</v>
      </c>
      <c r="L5" s="45"/>
      <c r="M5" s="45"/>
      <c r="N5" s="45"/>
    </row>
    <row r="6" spans="1:14" ht="21" customHeight="1">
      <c r="A6" s="46"/>
      <c r="B6" s="238"/>
      <c r="C6" s="239"/>
      <c r="D6" s="239"/>
      <c r="E6" s="239"/>
      <c r="F6" s="239"/>
      <c r="G6" s="239"/>
      <c r="H6" s="239"/>
      <c r="I6" s="239"/>
      <c r="J6" s="239"/>
      <c r="K6" s="240"/>
      <c r="L6" s="47"/>
      <c r="M6" s="45"/>
      <c r="N6" s="45"/>
    </row>
    <row r="7" spans="1:14" ht="160.5" customHeight="1">
      <c r="A7" s="48"/>
      <c r="B7" s="49" t="s">
        <v>0</v>
      </c>
      <c r="C7" s="50" t="s">
        <v>1</v>
      </c>
      <c r="D7" s="50" t="s">
        <v>48</v>
      </c>
      <c r="E7" s="51" t="s">
        <v>49</v>
      </c>
      <c r="F7" s="50" t="s">
        <v>50</v>
      </c>
      <c r="G7" s="50" t="s">
        <v>11</v>
      </c>
      <c r="H7" s="50" t="s">
        <v>253</v>
      </c>
      <c r="I7" s="50" t="s">
        <v>252</v>
      </c>
      <c r="J7" s="50" t="s">
        <v>5</v>
      </c>
      <c r="K7" s="50" t="s">
        <v>7</v>
      </c>
      <c r="L7" s="50" t="s">
        <v>6</v>
      </c>
      <c r="M7" s="45"/>
      <c r="N7" s="45"/>
    </row>
    <row r="8" spans="1:14" ht="2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1">
      <c r="A9" s="52">
        <v>1</v>
      </c>
      <c r="B9" s="53">
        <v>2</v>
      </c>
      <c r="C9" s="52">
        <v>3</v>
      </c>
      <c r="D9" s="52">
        <v>4</v>
      </c>
      <c r="E9" s="53">
        <v>5</v>
      </c>
      <c r="F9" s="52">
        <v>6</v>
      </c>
      <c r="G9" s="53">
        <v>7</v>
      </c>
      <c r="H9" s="52">
        <v>8</v>
      </c>
      <c r="I9" s="53">
        <v>9</v>
      </c>
      <c r="J9" s="52">
        <v>10</v>
      </c>
      <c r="K9" s="53">
        <v>11</v>
      </c>
      <c r="L9" s="52">
        <v>12</v>
      </c>
      <c r="M9" s="45"/>
      <c r="N9" s="45"/>
    </row>
    <row r="10" spans="1:14" ht="21">
      <c r="A10" s="241" t="s">
        <v>51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3"/>
      <c r="L10" s="52"/>
      <c r="M10" s="45"/>
      <c r="N10" s="45"/>
    </row>
    <row r="11" spans="1:14" ht="51" customHeight="1">
      <c r="A11" s="48" t="s">
        <v>4</v>
      </c>
      <c r="B11" s="54" t="s">
        <v>52</v>
      </c>
      <c r="C11" s="55" t="s">
        <v>24</v>
      </c>
      <c r="D11" s="56">
        <v>1813</v>
      </c>
      <c r="E11" s="51">
        <v>1813</v>
      </c>
      <c r="F11" s="57">
        <f>E11/D11*100</f>
        <v>100</v>
      </c>
      <c r="G11" s="58">
        <v>1</v>
      </c>
      <c r="H11" s="48"/>
      <c r="I11" s="48"/>
      <c r="J11" s="48"/>
      <c r="K11" s="48"/>
      <c r="L11" s="234" t="s">
        <v>36</v>
      </c>
      <c r="M11" s="45"/>
      <c r="N11" s="45"/>
    </row>
    <row r="12" spans="1:14" ht="106.5" customHeight="1">
      <c r="A12" s="48" t="s">
        <v>15</v>
      </c>
      <c r="B12" s="54" t="s">
        <v>53</v>
      </c>
      <c r="C12" s="55" t="s">
        <v>54</v>
      </c>
      <c r="D12" s="56">
        <v>179</v>
      </c>
      <c r="E12" s="51">
        <v>181.7</v>
      </c>
      <c r="F12" s="57">
        <f>E12/D12*100</f>
        <v>101.50837988826815</v>
      </c>
      <c r="G12" s="58">
        <v>1</v>
      </c>
      <c r="H12" s="48"/>
      <c r="I12" s="48"/>
      <c r="J12" s="48"/>
      <c r="K12" s="48"/>
      <c r="L12" s="235"/>
      <c r="M12" s="45"/>
      <c r="N12" s="45"/>
    </row>
    <row r="13" spans="1:14" ht="51" customHeight="1">
      <c r="A13" s="48" t="s">
        <v>45</v>
      </c>
      <c r="B13" s="54" t="s">
        <v>55</v>
      </c>
      <c r="C13" s="55" t="s">
        <v>56</v>
      </c>
      <c r="D13" s="56">
        <v>500</v>
      </c>
      <c r="E13" s="51">
        <v>500</v>
      </c>
      <c r="F13" s="57">
        <f>E13/D13*100</f>
        <v>100</v>
      </c>
      <c r="G13" s="58">
        <v>1</v>
      </c>
      <c r="H13" s="48"/>
      <c r="I13" s="48"/>
      <c r="J13" s="48"/>
      <c r="K13" s="48"/>
      <c r="L13" s="235"/>
      <c r="M13" s="45"/>
      <c r="N13" s="45"/>
    </row>
    <row r="14" spans="1:14" ht="69.75" customHeight="1">
      <c r="A14" s="48" t="s">
        <v>46</v>
      </c>
      <c r="B14" s="59" t="s">
        <v>57</v>
      </c>
      <c r="C14" s="55" t="s">
        <v>58</v>
      </c>
      <c r="D14" s="56">
        <v>7</v>
      </c>
      <c r="E14" s="51">
        <v>7</v>
      </c>
      <c r="F14" s="57">
        <f>E14/D14*100</f>
        <v>100</v>
      </c>
      <c r="G14" s="58">
        <v>1</v>
      </c>
      <c r="H14" s="48"/>
      <c r="I14" s="48"/>
      <c r="J14" s="48"/>
      <c r="K14" s="48"/>
      <c r="L14" s="235"/>
      <c r="M14" s="45"/>
      <c r="N14" s="45"/>
    </row>
    <row r="15" spans="1:14" ht="51" customHeight="1">
      <c r="A15" s="48" t="s">
        <v>59</v>
      </c>
      <c r="B15" s="59" t="s">
        <v>60</v>
      </c>
      <c r="C15" s="55" t="s">
        <v>58</v>
      </c>
      <c r="D15" s="56">
        <v>5</v>
      </c>
      <c r="E15" s="51">
        <v>5</v>
      </c>
      <c r="F15" s="57">
        <f>E15/D15*100</f>
        <v>100</v>
      </c>
      <c r="G15" s="58">
        <v>1</v>
      </c>
      <c r="H15" s="48"/>
      <c r="I15" s="48"/>
      <c r="J15" s="48"/>
      <c r="K15" s="48"/>
      <c r="L15" s="235"/>
      <c r="M15" s="45"/>
      <c r="N15" s="45"/>
    </row>
    <row r="16" spans="1:14" ht="36.75" customHeight="1">
      <c r="A16" s="50" t="s">
        <v>61</v>
      </c>
      <c r="B16" s="59" t="s">
        <v>62</v>
      </c>
      <c r="C16" s="55" t="s">
        <v>58</v>
      </c>
      <c r="D16" s="50">
        <v>4</v>
      </c>
      <c r="E16" s="51">
        <v>4</v>
      </c>
      <c r="F16" s="57">
        <f>D16/E16*100</f>
        <v>100</v>
      </c>
      <c r="G16" s="58">
        <v>1</v>
      </c>
      <c r="H16" s="48"/>
      <c r="I16" s="48"/>
      <c r="J16" s="48"/>
      <c r="K16" s="48"/>
      <c r="L16" s="235"/>
      <c r="M16" s="45"/>
      <c r="N16" s="45"/>
    </row>
    <row r="17" spans="1:15" ht="49.5" customHeight="1">
      <c r="A17" s="48" t="s">
        <v>63</v>
      </c>
      <c r="B17" s="60" t="s">
        <v>64</v>
      </c>
      <c r="C17" s="55" t="s">
        <v>65</v>
      </c>
      <c r="D17" s="56">
        <v>42597</v>
      </c>
      <c r="E17" s="51">
        <v>42758</v>
      </c>
      <c r="F17" s="57">
        <f>E17/D17*100</f>
        <v>100.3779608892645</v>
      </c>
      <c r="G17" s="58">
        <v>1</v>
      </c>
      <c r="H17" s="48"/>
      <c r="I17" s="48"/>
      <c r="J17" s="48"/>
      <c r="K17" s="48"/>
      <c r="L17" s="235"/>
      <c r="M17" s="45"/>
      <c r="N17" s="45"/>
    </row>
    <row r="18" spans="1:15" ht="21">
      <c r="A18" s="61"/>
      <c r="B18" s="61" t="s">
        <v>66</v>
      </c>
      <c r="C18" s="61"/>
      <c r="D18" s="61"/>
      <c r="E18" s="61"/>
      <c r="F18" s="61"/>
      <c r="G18" s="61">
        <v>1</v>
      </c>
      <c r="H18" s="62">
        <v>41733.03</v>
      </c>
      <c r="I18" s="62">
        <v>40733.03</v>
      </c>
      <c r="J18" s="63">
        <f>I18/H18</f>
        <v>0.97603816449464609</v>
      </c>
      <c r="K18" s="63">
        <f>G18/J18</f>
        <v>1.0245501009868405</v>
      </c>
      <c r="L18" s="236"/>
      <c r="M18" s="45"/>
      <c r="N18" s="45"/>
    </row>
    <row r="19" spans="1:15" ht="21.75" customHeight="1">
      <c r="A19" s="231" t="s">
        <v>67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3"/>
      <c r="L19" s="47"/>
      <c r="M19" s="45"/>
      <c r="N19" s="45"/>
    </row>
    <row r="20" spans="1:15" ht="33.75" customHeight="1">
      <c r="A20" s="57" t="s">
        <v>3</v>
      </c>
      <c r="B20" s="64" t="s">
        <v>68</v>
      </c>
      <c r="C20" s="65" t="s">
        <v>69</v>
      </c>
      <c r="D20" s="199">
        <v>2724</v>
      </c>
      <c r="E20" s="131">
        <v>2724</v>
      </c>
      <c r="F20" s="57">
        <f>E20/D20*100</f>
        <v>100</v>
      </c>
      <c r="G20" s="67">
        <v>1</v>
      </c>
      <c r="H20" s="68"/>
      <c r="I20" s="68"/>
      <c r="J20" s="68"/>
      <c r="K20" s="68"/>
      <c r="L20" s="234" t="s">
        <v>36</v>
      </c>
      <c r="M20" s="45"/>
      <c r="N20" s="45"/>
      <c r="O20" s="20"/>
    </row>
    <row r="21" spans="1:15" ht="45.75" customHeight="1">
      <c r="A21" s="57" t="s">
        <v>16</v>
      </c>
      <c r="B21" s="64" t="s">
        <v>70</v>
      </c>
      <c r="C21" s="65" t="s">
        <v>56</v>
      </c>
      <c r="D21" s="200">
        <v>11.1</v>
      </c>
      <c r="E21" s="57">
        <v>11.1</v>
      </c>
      <c r="F21" s="57">
        <f t="shared" ref="F21:F26" si="0">E21/D21*100</f>
        <v>100</v>
      </c>
      <c r="G21" s="67">
        <v>1</v>
      </c>
      <c r="H21" s="68"/>
      <c r="I21" s="68"/>
      <c r="J21" s="68"/>
      <c r="K21" s="68"/>
      <c r="L21" s="235"/>
      <c r="M21" s="45"/>
      <c r="N21" s="45"/>
      <c r="O21" s="20"/>
    </row>
    <row r="22" spans="1:15" ht="33.75" customHeight="1">
      <c r="A22" s="57" t="s">
        <v>17</v>
      </c>
      <c r="B22" s="64" t="s">
        <v>71</v>
      </c>
      <c r="C22" s="65" t="s">
        <v>72</v>
      </c>
      <c r="D22" s="200">
        <v>253</v>
      </c>
      <c r="E22" s="57">
        <v>253</v>
      </c>
      <c r="F22" s="57">
        <f t="shared" si="0"/>
        <v>100</v>
      </c>
      <c r="G22" s="67">
        <v>1</v>
      </c>
      <c r="H22" s="68"/>
      <c r="I22" s="68"/>
      <c r="J22" s="68"/>
      <c r="K22" s="68"/>
      <c r="L22" s="235"/>
      <c r="M22" s="45"/>
      <c r="N22" s="45"/>
      <c r="O22" s="20"/>
    </row>
    <row r="23" spans="1:15" ht="52.5" customHeight="1">
      <c r="A23" s="57" t="s">
        <v>18</v>
      </c>
      <c r="B23" s="64" t="s">
        <v>73</v>
      </c>
      <c r="C23" s="65" t="s">
        <v>56</v>
      </c>
      <c r="D23" s="200">
        <v>52.5</v>
      </c>
      <c r="E23" s="57">
        <v>55.4</v>
      </c>
      <c r="F23" s="57">
        <f t="shared" si="0"/>
        <v>105.52380952380953</v>
      </c>
      <c r="G23" s="67">
        <v>1</v>
      </c>
      <c r="H23" s="68"/>
      <c r="I23" s="68"/>
      <c r="J23" s="68"/>
      <c r="K23" s="68"/>
      <c r="L23" s="235"/>
      <c r="M23" s="45"/>
      <c r="N23" s="45"/>
      <c r="O23" s="20"/>
    </row>
    <row r="24" spans="1:15" ht="33.75" customHeight="1">
      <c r="A24" s="57" t="s">
        <v>74</v>
      </c>
      <c r="B24" s="64" t="s">
        <v>75</v>
      </c>
      <c r="C24" s="65" t="s">
        <v>69</v>
      </c>
      <c r="D24" s="200">
        <v>195</v>
      </c>
      <c r="E24" s="57">
        <v>195.9</v>
      </c>
      <c r="F24" s="57">
        <f t="shared" si="0"/>
        <v>100.46153846153847</v>
      </c>
      <c r="G24" s="67">
        <v>1</v>
      </c>
      <c r="H24" s="68"/>
      <c r="I24" s="68"/>
      <c r="J24" s="68"/>
      <c r="K24" s="68"/>
      <c r="L24" s="235"/>
      <c r="M24" s="45"/>
      <c r="N24" s="45"/>
      <c r="O24" s="20"/>
    </row>
    <row r="25" spans="1:15" ht="37.5" customHeight="1">
      <c r="A25" s="57" t="s">
        <v>76</v>
      </c>
      <c r="B25" s="64" t="s">
        <v>60</v>
      </c>
      <c r="C25" s="65" t="s">
        <v>77</v>
      </c>
      <c r="D25" s="200">
        <v>125</v>
      </c>
      <c r="E25" s="57">
        <v>120</v>
      </c>
      <c r="F25" s="57">
        <f t="shared" si="0"/>
        <v>96</v>
      </c>
      <c r="G25" s="67">
        <v>1</v>
      </c>
      <c r="H25" s="68"/>
      <c r="I25" s="68"/>
      <c r="J25" s="68"/>
      <c r="K25" s="68"/>
      <c r="L25" s="235"/>
      <c r="M25" s="45"/>
      <c r="N25" s="45"/>
      <c r="O25" s="20"/>
    </row>
    <row r="26" spans="1:15" ht="33.75" customHeight="1">
      <c r="A26" s="57" t="s">
        <v>78</v>
      </c>
      <c r="B26" s="60" t="s">
        <v>64</v>
      </c>
      <c r="C26" s="55" t="s">
        <v>65</v>
      </c>
      <c r="D26" s="57">
        <v>42597</v>
      </c>
      <c r="E26" s="57">
        <v>42648</v>
      </c>
      <c r="F26" s="57">
        <f t="shared" si="0"/>
        <v>100.11972674131981</v>
      </c>
      <c r="G26" s="67">
        <v>1</v>
      </c>
      <c r="H26" s="68"/>
      <c r="I26" s="68"/>
      <c r="J26" s="68"/>
      <c r="K26" s="68"/>
      <c r="L26" s="235"/>
      <c r="M26" s="45"/>
      <c r="N26" s="45"/>
      <c r="O26" s="20"/>
    </row>
    <row r="27" spans="1:15" ht="21">
      <c r="A27" s="61"/>
      <c r="B27" s="61" t="s">
        <v>21</v>
      </c>
      <c r="C27" s="61"/>
      <c r="D27" s="61"/>
      <c r="E27" s="61"/>
      <c r="F27" s="61"/>
      <c r="G27" s="61">
        <v>1</v>
      </c>
      <c r="H27" s="62">
        <v>21453.02</v>
      </c>
      <c r="I27" s="62">
        <v>21453.02</v>
      </c>
      <c r="J27" s="63">
        <f>I27/H27</f>
        <v>1</v>
      </c>
      <c r="K27" s="63">
        <f>G27/J27</f>
        <v>1</v>
      </c>
      <c r="L27" s="236"/>
      <c r="M27" s="45"/>
      <c r="N27" s="45"/>
    </row>
    <row r="28" spans="1:15" ht="18.75" customHeight="1">
      <c r="A28" s="231" t="s">
        <v>79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3"/>
      <c r="L28" s="47"/>
      <c r="M28" s="45"/>
      <c r="N28" s="45"/>
    </row>
    <row r="29" spans="1:15" ht="60.75">
      <c r="A29" s="69" t="s">
        <v>2</v>
      </c>
      <c r="B29" s="54" t="s">
        <v>80</v>
      </c>
      <c r="C29" s="55" t="s">
        <v>54</v>
      </c>
      <c r="D29" s="57">
        <v>100</v>
      </c>
      <c r="E29" s="57">
        <v>90</v>
      </c>
      <c r="F29" s="57">
        <f>E29/D29*100</f>
        <v>90</v>
      </c>
      <c r="G29" s="50">
        <v>1</v>
      </c>
      <c r="H29" s="68"/>
      <c r="I29" s="68"/>
      <c r="J29" s="68"/>
      <c r="K29" s="68"/>
      <c r="L29" s="234" t="s">
        <v>36</v>
      </c>
      <c r="M29" s="45"/>
      <c r="N29" s="45"/>
    </row>
    <row r="30" spans="1:15" ht="81">
      <c r="A30" s="69" t="s">
        <v>19</v>
      </c>
      <c r="B30" s="54" t="s">
        <v>81</v>
      </c>
      <c r="C30" s="55" t="s">
        <v>26</v>
      </c>
      <c r="D30" s="57">
        <v>100</v>
      </c>
      <c r="E30" s="57">
        <v>88</v>
      </c>
      <c r="F30" s="57">
        <f>E30/D30*100</f>
        <v>88</v>
      </c>
      <c r="G30" s="50">
        <v>1</v>
      </c>
      <c r="H30" s="68"/>
      <c r="I30" s="68"/>
      <c r="J30" s="68"/>
      <c r="K30" s="68"/>
      <c r="L30" s="235"/>
      <c r="M30" s="45"/>
      <c r="N30" s="45"/>
    </row>
    <row r="31" spans="1:15" ht="60.75">
      <c r="A31" s="69" t="s">
        <v>20</v>
      </c>
      <c r="B31" s="54" t="s">
        <v>82</v>
      </c>
      <c r="C31" s="55" t="s">
        <v>58</v>
      </c>
      <c r="D31" s="57">
        <v>5</v>
      </c>
      <c r="E31" s="57">
        <v>5</v>
      </c>
      <c r="F31" s="57">
        <f>E31/D31*100</f>
        <v>100</v>
      </c>
      <c r="G31" s="50">
        <v>1</v>
      </c>
      <c r="H31" s="68"/>
      <c r="I31" s="68"/>
      <c r="J31" s="68"/>
      <c r="K31" s="68"/>
      <c r="L31" s="235"/>
      <c r="M31" s="45"/>
      <c r="N31" s="45"/>
    </row>
    <row r="32" spans="1:15" ht="40.5">
      <c r="A32" s="69" t="s">
        <v>25</v>
      </c>
      <c r="B32" s="54" t="s">
        <v>83</v>
      </c>
      <c r="C32" s="55" t="s">
        <v>65</v>
      </c>
      <c r="D32" s="57">
        <v>75673</v>
      </c>
      <c r="E32" s="66">
        <v>80315</v>
      </c>
      <c r="F32" s="57">
        <f>E32/D32*100</f>
        <v>106.13428831947986</v>
      </c>
      <c r="G32" s="70">
        <v>1</v>
      </c>
      <c r="H32" s="68"/>
      <c r="I32" s="68"/>
      <c r="J32" s="68"/>
      <c r="K32" s="68"/>
      <c r="L32" s="235"/>
      <c r="M32" s="45"/>
      <c r="N32" s="45"/>
    </row>
    <row r="33" spans="1:14" ht="21">
      <c r="A33" s="61"/>
      <c r="B33" s="61" t="s">
        <v>21</v>
      </c>
      <c r="C33" s="61"/>
      <c r="D33" s="61"/>
      <c r="E33" s="61"/>
      <c r="F33" s="61"/>
      <c r="G33" s="61">
        <v>1</v>
      </c>
      <c r="H33" s="62">
        <v>9814.8799999999992</v>
      </c>
      <c r="I33" s="62">
        <v>9814.8799999999992</v>
      </c>
      <c r="J33" s="63">
        <f>I33/H33</f>
        <v>1</v>
      </c>
      <c r="K33" s="63">
        <f>G33/J33</f>
        <v>1</v>
      </c>
      <c r="L33" s="236"/>
      <c r="M33" s="45"/>
      <c r="N33" s="45"/>
    </row>
    <row r="34" spans="1:14" ht="18.75" customHeight="1">
      <c r="A34" s="231" t="s">
        <v>84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3"/>
      <c r="L34" s="47"/>
      <c r="M34" s="45"/>
      <c r="N34" s="45"/>
    </row>
    <row r="35" spans="1:14" ht="21">
      <c r="A35" s="71" t="s">
        <v>22</v>
      </c>
      <c r="B35" s="60" t="s">
        <v>85</v>
      </c>
      <c r="C35" s="55" t="s">
        <v>65</v>
      </c>
      <c r="D35" s="57">
        <v>1500</v>
      </c>
      <c r="E35" s="66">
        <v>1625.8</v>
      </c>
      <c r="F35" s="57">
        <f>E35/D35*100</f>
        <v>108.38666666666666</v>
      </c>
      <c r="G35" s="70">
        <v>1</v>
      </c>
      <c r="H35" s="68"/>
      <c r="I35" s="68"/>
      <c r="J35" s="68"/>
      <c r="K35" s="68"/>
      <c r="L35" s="234"/>
      <c r="M35" s="45"/>
      <c r="N35" s="45"/>
    </row>
    <row r="36" spans="1:14" ht="21">
      <c r="A36" s="71" t="s">
        <v>27</v>
      </c>
      <c r="B36" s="60" t="s">
        <v>64</v>
      </c>
      <c r="C36" s="55" t="s">
        <v>65</v>
      </c>
      <c r="D36" s="57"/>
      <c r="E36" s="66"/>
      <c r="F36" s="57"/>
      <c r="G36" s="70"/>
      <c r="H36" s="68"/>
      <c r="I36" s="68"/>
      <c r="J36" s="68"/>
      <c r="K36" s="68"/>
      <c r="L36" s="235"/>
      <c r="M36" s="45"/>
      <c r="N36" s="45"/>
    </row>
    <row r="37" spans="1:14" ht="21">
      <c r="A37" s="61"/>
      <c r="B37" s="61" t="s">
        <v>21</v>
      </c>
      <c r="C37" s="61"/>
      <c r="D37" s="61"/>
      <c r="E37" s="61"/>
      <c r="F37" s="61"/>
      <c r="G37" s="61">
        <v>0</v>
      </c>
      <c r="H37" s="62">
        <v>7774.08</v>
      </c>
      <c r="I37" s="62">
        <v>7774.08</v>
      </c>
      <c r="J37" s="63">
        <f>I37/H37</f>
        <v>1</v>
      </c>
      <c r="K37" s="63">
        <f>G37/J37</f>
        <v>0</v>
      </c>
      <c r="L37" s="236"/>
      <c r="M37" s="45"/>
      <c r="N37" s="45"/>
    </row>
    <row r="38" spans="1:14" ht="40.5">
      <c r="A38" s="72"/>
      <c r="B38" s="72" t="s">
        <v>23</v>
      </c>
      <c r="C38" s="72"/>
      <c r="D38" s="72"/>
      <c r="E38" s="72"/>
      <c r="F38" s="72"/>
      <c r="G38" s="73">
        <v>1</v>
      </c>
      <c r="H38" s="74">
        <f>H18+H27+H33+H37</f>
        <v>80775.010000000009</v>
      </c>
      <c r="I38" s="74">
        <f>I18+I27+I33+I37</f>
        <v>79775.010000000009</v>
      </c>
      <c r="J38" s="73">
        <f>I38/H38</f>
        <v>0.98761993344228616</v>
      </c>
      <c r="K38" s="73">
        <f>G38/J38</f>
        <v>1.0125352538345029</v>
      </c>
      <c r="L38" s="75" t="s">
        <v>36</v>
      </c>
      <c r="M38" s="45"/>
      <c r="N38" s="45"/>
    </row>
    <row r="39" spans="1:14" ht="21">
      <c r="A39" s="161"/>
      <c r="B39" s="161"/>
      <c r="C39" s="161"/>
      <c r="D39" s="161"/>
      <c r="E39" s="161"/>
      <c r="F39" s="161"/>
      <c r="G39" s="162"/>
      <c r="H39" s="163"/>
      <c r="I39" s="163"/>
      <c r="J39" s="162"/>
      <c r="K39" s="162"/>
      <c r="L39" s="164"/>
      <c r="M39" s="45"/>
      <c r="N39" s="45"/>
    </row>
    <row r="40" spans="1:14" ht="21">
      <c r="A40" s="161"/>
      <c r="B40" s="161"/>
      <c r="C40" s="161"/>
      <c r="D40" s="161"/>
      <c r="E40" s="161"/>
      <c r="F40" s="161"/>
      <c r="G40" s="162"/>
      <c r="H40" s="163"/>
      <c r="I40" s="163"/>
      <c r="J40" s="162"/>
      <c r="K40" s="162"/>
      <c r="L40" s="164"/>
      <c r="M40" s="45"/>
      <c r="N40" s="45"/>
    </row>
    <row r="41" spans="1:14" ht="21">
      <c r="A41" s="161"/>
      <c r="B41" s="162"/>
      <c r="C41" s="161"/>
      <c r="D41" s="161"/>
      <c r="E41" s="161"/>
      <c r="F41" s="162"/>
      <c r="G41" s="162"/>
      <c r="H41" s="163"/>
      <c r="I41" s="163"/>
      <c r="J41" s="162"/>
      <c r="K41" s="162"/>
      <c r="L41" s="164"/>
      <c r="M41" s="45"/>
      <c r="N41" s="45"/>
    </row>
    <row r="42" spans="1:14" ht="21">
      <c r="A42" s="161"/>
      <c r="B42" s="161"/>
      <c r="C42" s="161"/>
      <c r="D42" s="161"/>
      <c r="E42" s="161"/>
      <c r="F42" s="161"/>
      <c r="G42" s="162"/>
      <c r="H42" s="163"/>
      <c r="I42" s="163"/>
      <c r="J42" s="162"/>
      <c r="K42" s="162"/>
      <c r="L42" s="164"/>
      <c r="M42" s="45"/>
      <c r="N42" s="45"/>
    </row>
    <row r="43" spans="1:14" ht="21">
      <c r="A43" s="161"/>
      <c r="B43" s="161"/>
      <c r="C43" s="161"/>
      <c r="D43" s="161"/>
      <c r="E43" s="161"/>
      <c r="F43" s="161"/>
      <c r="G43" s="162"/>
      <c r="H43" s="163"/>
      <c r="I43" s="163"/>
      <c r="J43" s="162"/>
      <c r="K43" s="162"/>
      <c r="L43" s="164"/>
      <c r="M43" s="45"/>
      <c r="N43" s="45"/>
    </row>
    <row r="44" spans="1:14" ht="2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2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21">
      <c r="A46" s="45"/>
      <c r="B46" s="7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21">
      <c r="A47" s="45"/>
      <c r="B47" s="7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2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</sheetData>
  <mergeCells count="10">
    <mergeCell ref="A28:K28"/>
    <mergeCell ref="L29:L33"/>
    <mergeCell ref="A34:K34"/>
    <mergeCell ref="L35:L37"/>
    <mergeCell ref="B4:I4"/>
    <mergeCell ref="B6:K6"/>
    <mergeCell ref="A10:K10"/>
    <mergeCell ref="L11:L18"/>
    <mergeCell ref="A19:K19"/>
    <mergeCell ref="L20:L27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O41"/>
  <sheetViews>
    <sheetView topLeftCell="A17" workbookViewId="0">
      <selection activeCell="G34" sqref="G34"/>
    </sheetView>
  </sheetViews>
  <sheetFormatPr defaultRowHeight="15"/>
  <cols>
    <col min="1" max="1" width="5" style="94" customWidth="1"/>
    <col min="2" max="2" width="51.140625" style="94" customWidth="1"/>
    <col min="3" max="3" width="8.28515625" style="94" customWidth="1"/>
    <col min="4" max="5" width="12.85546875" style="94" customWidth="1"/>
    <col min="6" max="6" width="10.42578125" style="94" customWidth="1"/>
    <col min="7" max="7" width="11.28515625" style="94" customWidth="1"/>
    <col min="8" max="8" width="17.5703125" style="94" customWidth="1"/>
    <col min="9" max="9" width="15" style="94" customWidth="1"/>
    <col min="10" max="10" width="12.28515625" style="94" customWidth="1"/>
    <col min="11" max="11" width="20.5703125" style="94" customWidth="1"/>
    <col min="12" max="12" width="15.7109375" style="94" customWidth="1"/>
    <col min="13" max="16384" width="9.140625" style="94"/>
  </cols>
  <sheetData>
    <row r="2" spans="1:12">
      <c r="K2" s="94" t="s">
        <v>12</v>
      </c>
    </row>
    <row r="3" spans="1:12">
      <c r="K3" s="94" t="s">
        <v>13</v>
      </c>
    </row>
    <row r="4" spans="1:12" ht="18.75" customHeight="1">
      <c r="B4" s="247" t="s">
        <v>101</v>
      </c>
      <c r="C4" s="247"/>
      <c r="D4" s="247"/>
      <c r="E4" s="247"/>
      <c r="F4" s="247"/>
      <c r="G4" s="247"/>
      <c r="H4" s="247"/>
      <c r="I4" s="247"/>
    </row>
    <row r="6" spans="1:12" ht="21" customHeight="1">
      <c r="A6" s="95"/>
      <c r="B6" s="250"/>
      <c r="C6" s="250"/>
      <c r="D6" s="250"/>
      <c r="E6" s="250"/>
      <c r="F6" s="250"/>
      <c r="G6" s="251"/>
      <c r="H6" s="251"/>
      <c r="I6" s="251"/>
      <c r="J6" s="251"/>
      <c r="K6" s="251"/>
      <c r="L6" s="159"/>
    </row>
    <row r="7" spans="1:12" ht="115.5" customHeight="1">
      <c r="A7" s="95"/>
      <c r="B7" s="96" t="s">
        <v>0</v>
      </c>
      <c r="C7" s="159" t="s">
        <v>1</v>
      </c>
      <c r="D7" s="159" t="s">
        <v>8</v>
      </c>
      <c r="E7" s="159" t="s">
        <v>9</v>
      </c>
      <c r="F7" s="159" t="s">
        <v>10</v>
      </c>
      <c r="G7" s="159" t="s">
        <v>11</v>
      </c>
      <c r="H7" s="198" t="s">
        <v>255</v>
      </c>
      <c r="I7" s="198" t="s">
        <v>256</v>
      </c>
      <c r="J7" s="159" t="s">
        <v>5</v>
      </c>
      <c r="K7" s="159" t="s">
        <v>7</v>
      </c>
      <c r="L7" s="159" t="s">
        <v>6</v>
      </c>
    </row>
    <row r="9" spans="1:12" ht="15.75">
      <c r="A9" s="97">
        <v>1</v>
      </c>
      <c r="B9" s="98">
        <v>2</v>
      </c>
      <c r="C9" s="97">
        <v>3</v>
      </c>
      <c r="D9" s="97">
        <v>4</v>
      </c>
      <c r="E9" s="98">
        <v>5</v>
      </c>
      <c r="F9" s="97">
        <v>6</v>
      </c>
      <c r="G9" s="98">
        <v>7</v>
      </c>
      <c r="H9" s="97">
        <v>8</v>
      </c>
      <c r="I9" s="98">
        <v>9</v>
      </c>
      <c r="J9" s="97">
        <v>10</v>
      </c>
      <c r="K9" s="98">
        <v>11</v>
      </c>
      <c r="L9" s="97">
        <v>12</v>
      </c>
    </row>
    <row r="10" spans="1:12" ht="15.75">
      <c r="A10" s="252" t="s">
        <v>102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4"/>
      <c r="L10" s="97"/>
    </row>
    <row r="11" spans="1:12" ht="81" customHeight="1">
      <c r="A11" s="95" t="s">
        <v>4</v>
      </c>
      <c r="B11" s="99" t="s">
        <v>103</v>
      </c>
      <c r="C11" s="159" t="s">
        <v>54</v>
      </c>
      <c r="D11" s="106">
        <v>78</v>
      </c>
      <c r="E11" s="87">
        <f>1279*100/1759</f>
        <v>72.711768050028425</v>
      </c>
      <c r="F11" s="11">
        <f>E11/D11*100</f>
        <v>93.220215448754402</v>
      </c>
      <c r="G11" s="100">
        <v>0</v>
      </c>
      <c r="H11" s="101"/>
      <c r="I11" s="101"/>
      <c r="J11" s="95"/>
      <c r="K11" s="95"/>
      <c r="L11" s="249" t="s">
        <v>36</v>
      </c>
    </row>
    <row r="12" spans="1:12" ht="66" customHeight="1">
      <c r="A12" s="95" t="s">
        <v>15</v>
      </c>
      <c r="B12" s="102" t="s">
        <v>104</v>
      </c>
      <c r="C12" s="159" t="s">
        <v>54</v>
      </c>
      <c r="D12" s="101">
        <v>0</v>
      </c>
      <c r="E12" s="101">
        <v>0</v>
      </c>
      <c r="F12" s="11">
        <v>0</v>
      </c>
      <c r="G12" s="100">
        <v>1</v>
      </c>
      <c r="H12" s="101"/>
      <c r="I12" s="101"/>
      <c r="J12" s="95"/>
      <c r="K12" s="95"/>
      <c r="L12" s="249"/>
    </row>
    <row r="13" spans="1:12" ht="84.75" customHeight="1">
      <c r="A13" s="95" t="s">
        <v>45</v>
      </c>
      <c r="B13" s="102" t="s">
        <v>105</v>
      </c>
      <c r="C13" s="159" t="s">
        <v>54</v>
      </c>
      <c r="D13" s="106">
        <v>8.5</v>
      </c>
      <c r="E13" s="87">
        <f>5*100/20</f>
        <v>25</v>
      </c>
      <c r="F13" s="11">
        <f>E13/D13*100</f>
        <v>294.11764705882354</v>
      </c>
      <c r="G13" s="100">
        <v>1</v>
      </c>
      <c r="H13" s="101"/>
      <c r="I13" s="101"/>
      <c r="J13" s="95"/>
      <c r="K13" s="95"/>
      <c r="L13" s="249"/>
    </row>
    <row r="14" spans="1:12" ht="49.5" customHeight="1" thickBot="1">
      <c r="A14" s="95" t="s">
        <v>46</v>
      </c>
      <c r="B14" s="103" t="s">
        <v>106</v>
      </c>
      <c r="C14" s="159" t="s">
        <v>14</v>
      </c>
      <c r="D14" s="159">
        <v>127.2</v>
      </c>
      <c r="E14" s="101">
        <v>127.2</v>
      </c>
      <c r="F14" s="11">
        <f t="shared" ref="F14:F15" si="0">E14/D14*100</f>
        <v>100</v>
      </c>
      <c r="G14" s="100">
        <v>1</v>
      </c>
      <c r="H14" s="101"/>
      <c r="I14" s="101"/>
      <c r="J14" s="95"/>
      <c r="K14" s="95"/>
      <c r="L14" s="249"/>
    </row>
    <row r="15" spans="1:12" ht="63.75" customHeight="1" thickBot="1">
      <c r="A15" s="95" t="s">
        <v>59</v>
      </c>
      <c r="B15" s="104" t="s">
        <v>107</v>
      </c>
      <c r="C15" s="159" t="s">
        <v>14</v>
      </c>
      <c r="D15" s="159">
        <v>54.1</v>
      </c>
      <c r="E15" s="101">
        <v>57.6</v>
      </c>
      <c r="F15" s="11">
        <f t="shared" si="0"/>
        <v>106.46950092421442</v>
      </c>
      <c r="G15" s="100">
        <v>1</v>
      </c>
      <c r="H15" s="101"/>
      <c r="I15" s="101"/>
      <c r="J15" s="95"/>
      <c r="K15" s="95"/>
      <c r="L15" s="249"/>
    </row>
    <row r="16" spans="1:12" ht="15.75">
      <c r="A16" s="7"/>
      <c r="B16" s="7" t="s">
        <v>89</v>
      </c>
      <c r="C16" s="7"/>
      <c r="D16" s="7"/>
      <c r="E16" s="7"/>
      <c r="F16" s="7"/>
      <c r="G16" s="7">
        <v>1</v>
      </c>
      <c r="H16" s="9">
        <v>150097.01999999999</v>
      </c>
      <c r="I16" s="9">
        <v>150097.01</v>
      </c>
      <c r="J16" s="9">
        <f>I16/H16</f>
        <v>0.99999993337642556</v>
      </c>
      <c r="K16" s="9">
        <f>G16/J16</f>
        <v>1.0000000666235789</v>
      </c>
      <c r="L16" s="249"/>
    </row>
    <row r="17" spans="1:15" ht="15.75" customHeight="1">
      <c r="A17" s="255" t="s">
        <v>108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7"/>
      <c r="L17" s="159"/>
    </row>
    <row r="18" spans="1:15" ht="43.5" customHeight="1">
      <c r="A18" s="11" t="s">
        <v>3</v>
      </c>
      <c r="B18" s="105" t="s">
        <v>109</v>
      </c>
      <c r="C18" s="159" t="s">
        <v>54</v>
      </c>
      <c r="D18" s="106">
        <v>6.34</v>
      </c>
      <c r="E18" s="106">
        <v>6.34</v>
      </c>
      <c r="F18" s="11">
        <f>E18/D18*100</f>
        <v>100</v>
      </c>
      <c r="G18" s="107">
        <v>1</v>
      </c>
      <c r="H18" s="11"/>
      <c r="I18" s="11"/>
      <c r="J18" s="101"/>
      <c r="K18" s="101"/>
      <c r="L18" s="249" t="s">
        <v>36</v>
      </c>
      <c r="O18" s="109"/>
    </row>
    <row r="19" spans="1:15" ht="43.5" customHeight="1">
      <c r="A19" s="11" t="s">
        <v>16</v>
      </c>
      <c r="B19" s="102" t="s">
        <v>110</v>
      </c>
      <c r="C19" s="159" t="s">
        <v>54</v>
      </c>
      <c r="D19" s="159">
        <v>0.9</v>
      </c>
      <c r="E19" s="159">
        <v>0.9</v>
      </c>
      <c r="F19" s="11">
        <f t="shared" ref="F19" si="1">E19/D19</f>
        <v>1</v>
      </c>
      <c r="G19" s="107">
        <v>1</v>
      </c>
      <c r="H19" s="11"/>
      <c r="I19" s="11"/>
      <c r="J19" s="101"/>
      <c r="K19" s="101"/>
      <c r="L19" s="249"/>
      <c r="O19" s="109"/>
    </row>
    <row r="20" spans="1:15" ht="48" customHeight="1">
      <c r="A20" s="11" t="s">
        <v>17</v>
      </c>
      <c r="B20" s="103" t="s">
        <v>111</v>
      </c>
      <c r="C20" s="159" t="s">
        <v>54</v>
      </c>
      <c r="D20" s="159">
        <v>97.4</v>
      </c>
      <c r="E20" s="159">
        <v>99.1</v>
      </c>
      <c r="F20" s="11">
        <f>E20/D20*100</f>
        <v>101.7453798767967</v>
      </c>
      <c r="G20" s="107">
        <v>1</v>
      </c>
      <c r="H20" s="11"/>
      <c r="I20" s="11"/>
      <c r="J20" s="101"/>
      <c r="K20" s="101"/>
      <c r="L20" s="249"/>
      <c r="O20" s="109"/>
    </row>
    <row r="21" spans="1:15" ht="58.5" customHeight="1">
      <c r="A21" s="11" t="s">
        <v>18</v>
      </c>
      <c r="B21" s="110" t="s">
        <v>112</v>
      </c>
      <c r="C21" s="159" t="s">
        <v>54</v>
      </c>
      <c r="D21" s="159">
        <v>168</v>
      </c>
      <c r="E21" s="159">
        <v>168</v>
      </c>
      <c r="F21" s="11">
        <f>E21/D21*100</f>
        <v>100</v>
      </c>
      <c r="G21" s="107">
        <v>1</v>
      </c>
      <c r="H21" s="11"/>
      <c r="I21" s="11"/>
      <c r="J21" s="101"/>
      <c r="K21" s="101"/>
      <c r="L21" s="249"/>
      <c r="O21" s="109"/>
    </row>
    <row r="22" spans="1:15" ht="55.5" customHeight="1">
      <c r="A22" s="11" t="s">
        <v>74</v>
      </c>
      <c r="B22" s="102" t="s">
        <v>113</v>
      </c>
      <c r="C22" s="159" t="s">
        <v>14</v>
      </c>
      <c r="D22" s="159">
        <v>151.9</v>
      </c>
      <c r="E22" s="159">
        <v>151.9</v>
      </c>
      <c r="F22" s="11">
        <f>E22/D22*100</f>
        <v>100</v>
      </c>
      <c r="G22" s="107">
        <v>1</v>
      </c>
      <c r="H22" s="11"/>
      <c r="I22" s="11"/>
      <c r="J22" s="101"/>
      <c r="K22" s="101"/>
      <c r="L22" s="249"/>
      <c r="O22" s="109"/>
    </row>
    <row r="23" spans="1:15" ht="33.75" customHeight="1">
      <c r="A23" s="11" t="s">
        <v>76</v>
      </c>
      <c r="B23" s="111" t="s">
        <v>114</v>
      </c>
      <c r="C23" s="159" t="s">
        <v>14</v>
      </c>
      <c r="D23" s="159">
        <v>50.45</v>
      </c>
      <c r="E23" s="159">
        <v>56.05</v>
      </c>
      <c r="F23" s="11">
        <f>E23/D23*100</f>
        <v>111.10009910802773</v>
      </c>
      <c r="G23" s="107">
        <v>1</v>
      </c>
      <c r="H23" s="11"/>
      <c r="I23" s="11"/>
      <c r="J23" s="101"/>
      <c r="K23" s="101"/>
      <c r="L23" s="249"/>
      <c r="O23" s="109"/>
    </row>
    <row r="24" spans="1:15" ht="15.75">
      <c r="A24" s="7"/>
      <c r="B24" s="7" t="s">
        <v>21</v>
      </c>
      <c r="C24" s="7"/>
      <c r="D24" s="7"/>
      <c r="E24" s="7"/>
      <c r="F24" s="7"/>
      <c r="G24" s="7">
        <v>1</v>
      </c>
      <c r="H24" s="7">
        <v>481558.4</v>
      </c>
      <c r="I24" s="7">
        <v>481308.86</v>
      </c>
      <c r="J24" s="9">
        <f>I24/H24*100</f>
        <v>99.948180739864569</v>
      </c>
      <c r="K24" s="9">
        <f>G24/J24</f>
        <v>1.0005184612641455E-2</v>
      </c>
      <c r="L24" s="249"/>
    </row>
    <row r="25" spans="1:15" ht="15.75">
      <c r="A25" s="248" t="s">
        <v>115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159"/>
    </row>
    <row r="26" spans="1:15" ht="91.5" customHeight="1">
      <c r="A26" s="21" t="s">
        <v>2</v>
      </c>
      <c r="B26" s="103" t="s">
        <v>116</v>
      </c>
      <c r="C26" s="159" t="s">
        <v>54</v>
      </c>
      <c r="D26" s="112">
        <v>82.7</v>
      </c>
      <c r="E26" s="101">
        <v>88.7</v>
      </c>
      <c r="F26" s="11">
        <f>E26/D26*100</f>
        <v>107.25513905683192</v>
      </c>
      <c r="G26" s="113">
        <v>1</v>
      </c>
      <c r="H26" s="101"/>
      <c r="I26" s="101"/>
      <c r="J26" s="101"/>
      <c r="K26" s="101"/>
      <c r="L26" s="249" t="s">
        <v>36</v>
      </c>
    </row>
    <row r="27" spans="1:15" ht="45">
      <c r="A27" s="21" t="s">
        <v>19</v>
      </c>
      <c r="B27" s="102" t="s">
        <v>117</v>
      </c>
      <c r="C27" s="159" t="s">
        <v>54</v>
      </c>
      <c r="D27" s="114">
        <v>74</v>
      </c>
      <c r="E27" s="101">
        <v>100</v>
      </c>
      <c r="F27" s="11">
        <f t="shared" ref="F27:F28" si="2">E27/D27*100</f>
        <v>135.13513513513513</v>
      </c>
      <c r="G27" s="113">
        <v>1</v>
      </c>
      <c r="H27" s="101"/>
      <c r="I27" s="101"/>
      <c r="J27" s="101"/>
      <c r="K27" s="101"/>
      <c r="L27" s="249"/>
    </row>
    <row r="28" spans="1:15" ht="90">
      <c r="A28" s="21" t="s">
        <v>20</v>
      </c>
      <c r="B28" s="102" t="s">
        <v>118</v>
      </c>
      <c r="C28" s="159" t="s">
        <v>54</v>
      </c>
      <c r="D28" s="112">
        <v>57.7</v>
      </c>
      <c r="E28" s="101">
        <v>100</v>
      </c>
      <c r="F28" s="11">
        <f t="shared" si="2"/>
        <v>173.31022530329287</v>
      </c>
      <c r="G28" s="113">
        <v>1</v>
      </c>
      <c r="H28" s="101"/>
      <c r="I28" s="101"/>
      <c r="J28" s="101"/>
      <c r="K28" s="101"/>
      <c r="L28" s="249"/>
    </row>
    <row r="29" spans="1:15" ht="15.75">
      <c r="A29" s="7"/>
      <c r="B29" s="7" t="s">
        <v>21</v>
      </c>
      <c r="C29" s="7"/>
      <c r="D29" s="7"/>
      <c r="E29" s="7"/>
      <c r="F29" s="7"/>
      <c r="G29" s="7">
        <v>1</v>
      </c>
      <c r="H29" s="9">
        <v>29527.18</v>
      </c>
      <c r="I29" s="9">
        <v>29027.18</v>
      </c>
      <c r="J29" s="9">
        <f>I29/H29</f>
        <v>0.98306644928503162</v>
      </c>
      <c r="K29" s="9">
        <f>G29/J29</f>
        <v>1.0172252351072339</v>
      </c>
      <c r="L29" s="249"/>
    </row>
    <row r="30" spans="1:15" ht="15.75">
      <c r="A30" s="229" t="s">
        <v>119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159"/>
    </row>
    <row r="31" spans="1:15" ht="51.75" customHeight="1">
      <c r="A31" s="115" t="s">
        <v>22</v>
      </c>
      <c r="B31" s="102" t="s">
        <v>120</v>
      </c>
      <c r="C31" s="159" t="s">
        <v>54</v>
      </c>
      <c r="D31" s="11">
        <v>36</v>
      </c>
      <c r="E31" s="11">
        <v>79.2</v>
      </c>
      <c r="F31" s="11">
        <f>E31/D31*100</f>
        <v>220.00000000000003</v>
      </c>
      <c r="G31" s="113">
        <v>1</v>
      </c>
      <c r="H31" s="101"/>
      <c r="I31" s="101"/>
      <c r="J31" s="101"/>
      <c r="K31" s="101"/>
      <c r="L31" s="249" t="s">
        <v>36</v>
      </c>
    </row>
    <row r="32" spans="1:15" ht="26.25" customHeight="1">
      <c r="A32" s="7"/>
      <c r="B32" s="7" t="s">
        <v>21</v>
      </c>
      <c r="C32" s="7"/>
      <c r="D32" s="7"/>
      <c r="E32" s="7"/>
      <c r="F32" s="7"/>
      <c r="G32" s="7">
        <v>1</v>
      </c>
      <c r="H32" s="9">
        <v>39307.79</v>
      </c>
      <c r="I32" s="9">
        <v>39307.79</v>
      </c>
      <c r="J32" s="9">
        <f>I32/H32*100</f>
        <v>100</v>
      </c>
      <c r="K32" s="9">
        <f>G32/J32</f>
        <v>0.01</v>
      </c>
      <c r="L32" s="249"/>
    </row>
    <row r="33" spans="1:12" ht="13.5" customHeight="1">
      <c r="A33" s="244" t="s">
        <v>121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6"/>
      <c r="L33" s="159"/>
    </row>
    <row r="34" spans="1:12" ht="72.75" customHeight="1">
      <c r="A34" s="11" t="s">
        <v>122</v>
      </c>
      <c r="B34" s="116" t="s">
        <v>123</v>
      </c>
      <c r="C34" s="11" t="s">
        <v>54</v>
      </c>
      <c r="D34" s="11">
        <v>29.1</v>
      </c>
      <c r="E34" s="11">
        <f>1174/3291*100</f>
        <v>35.673047705864477</v>
      </c>
      <c r="F34" s="11">
        <f>E34/D34*100</f>
        <v>122.58779280365799</v>
      </c>
      <c r="G34" s="117">
        <v>1</v>
      </c>
      <c r="H34" s="108"/>
      <c r="I34" s="108"/>
      <c r="J34" s="101"/>
      <c r="K34" s="101"/>
      <c r="L34" s="159" t="s">
        <v>36</v>
      </c>
    </row>
    <row r="35" spans="1:12" ht="15.75">
      <c r="A35" s="11"/>
      <c r="B35" s="7" t="s">
        <v>21</v>
      </c>
      <c r="C35" s="7"/>
      <c r="D35" s="7"/>
      <c r="E35" s="7"/>
      <c r="F35" s="7"/>
      <c r="G35" s="7">
        <v>1</v>
      </c>
      <c r="H35" s="8">
        <v>5077.3</v>
      </c>
      <c r="I35" s="8">
        <v>5077.3</v>
      </c>
      <c r="J35" s="9">
        <f>I35/H35*100</f>
        <v>100</v>
      </c>
      <c r="K35" s="9">
        <v>0</v>
      </c>
      <c r="L35" s="106"/>
    </row>
    <row r="36" spans="1:12" ht="15.75">
      <c r="A36" s="122"/>
      <c r="B36" s="122" t="s">
        <v>23</v>
      </c>
      <c r="C36" s="122"/>
      <c r="D36" s="122"/>
      <c r="E36" s="122"/>
      <c r="F36" s="122"/>
      <c r="G36" s="123">
        <f>(G16*0.8)+(G24+G29+G32)/3*0.2</f>
        <v>1</v>
      </c>
      <c r="H36" s="122">
        <f>H16+H24+H29+H32+H35</f>
        <v>705567.69000000018</v>
      </c>
      <c r="I36" s="122">
        <f>I16+I24+I29+I32+I35</f>
        <v>704818.14000000013</v>
      </c>
      <c r="J36" s="123">
        <f>I36/H36*100</f>
        <v>99.89376639397986</v>
      </c>
      <c r="K36" s="123">
        <f>J36/G36</f>
        <v>99.89376639397986</v>
      </c>
      <c r="L36" s="124" t="s">
        <v>124</v>
      </c>
    </row>
    <row r="37" spans="1:12" ht="15.75">
      <c r="A37" s="118"/>
      <c r="B37" s="118"/>
      <c r="C37" s="118"/>
      <c r="D37" s="118"/>
      <c r="E37" s="118"/>
      <c r="F37" s="118"/>
      <c r="G37" s="109"/>
      <c r="H37" s="119"/>
      <c r="I37" s="119"/>
      <c r="J37" s="109"/>
      <c r="K37" s="109"/>
      <c r="L37" s="120"/>
    </row>
    <row r="40" spans="1:12">
      <c r="B40" s="121"/>
    </row>
    <row r="41" spans="1:12">
      <c r="B41" s="121"/>
    </row>
  </sheetData>
  <mergeCells count="11">
    <mergeCell ref="A33:K33"/>
    <mergeCell ref="B4:I4"/>
    <mergeCell ref="A25:K25"/>
    <mergeCell ref="L26:L29"/>
    <mergeCell ref="A30:K30"/>
    <mergeCell ref="L31:L32"/>
    <mergeCell ref="L18:L24"/>
    <mergeCell ref="B6:K6"/>
    <mergeCell ref="A10:K10"/>
    <mergeCell ref="L11:L16"/>
    <mergeCell ref="A17:K17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4"/>
  <sheetViews>
    <sheetView topLeftCell="A5" workbookViewId="0">
      <selection activeCell="G39" sqref="G39"/>
    </sheetView>
  </sheetViews>
  <sheetFormatPr defaultRowHeight="15"/>
  <cols>
    <col min="1" max="1" width="8.2851562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26" t="s">
        <v>271</v>
      </c>
      <c r="C4" s="226"/>
      <c r="D4" s="226"/>
      <c r="E4" s="226"/>
      <c r="F4" s="226"/>
      <c r="G4" s="226"/>
      <c r="H4" s="226"/>
      <c r="I4" s="226"/>
    </row>
    <row r="6" spans="1:15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5" ht="115.5" customHeight="1">
      <c r="A7" s="6"/>
      <c r="B7" s="1" t="s">
        <v>0</v>
      </c>
      <c r="C7" s="169" t="s">
        <v>1</v>
      </c>
      <c r="D7" s="169" t="s">
        <v>8</v>
      </c>
      <c r="E7" s="170" t="s">
        <v>9</v>
      </c>
      <c r="F7" s="169" t="s">
        <v>10</v>
      </c>
      <c r="G7" s="169" t="s">
        <v>11</v>
      </c>
      <c r="H7" s="210" t="s">
        <v>253</v>
      </c>
      <c r="I7" s="210" t="s">
        <v>252</v>
      </c>
      <c r="J7" s="169" t="s">
        <v>5</v>
      </c>
      <c r="K7" s="169" t="s">
        <v>7</v>
      </c>
      <c r="L7" s="169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44" t="s">
        <v>125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6"/>
      <c r="L10" s="13"/>
    </row>
    <row r="11" spans="1:15" ht="61.5" customHeight="1">
      <c r="A11" s="10" t="s">
        <v>4</v>
      </c>
      <c r="B11" s="127" t="s">
        <v>236</v>
      </c>
      <c r="C11" s="28" t="s">
        <v>54</v>
      </c>
      <c r="D11" s="10">
        <v>39.1</v>
      </c>
      <c r="E11" s="145">
        <v>56.9</v>
      </c>
      <c r="F11" s="10">
        <f>E11/D11</f>
        <v>1.455242966751918</v>
      </c>
      <c r="G11" s="18">
        <v>1</v>
      </c>
      <c r="H11" s="5"/>
      <c r="I11" s="5"/>
      <c r="J11" s="5"/>
      <c r="K11" s="5"/>
      <c r="L11" s="230"/>
      <c r="O11" s="20"/>
    </row>
    <row r="12" spans="1:15" ht="54.75" customHeight="1">
      <c r="A12" s="10" t="s">
        <v>15</v>
      </c>
      <c r="B12" s="127" t="s">
        <v>237</v>
      </c>
      <c r="C12" s="28" t="s">
        <v>54</v>
      </c>
      <c r="D12" s="10">
        <v>44</v>
      </c>
      <c r="E12" s="145">
        <v>36.07</v>
      </c>
      <c r="F12" s="10">
        <f>E12/D12</f>
        <v>0.81977272727272732</v>
      </c>
      <c r="G12" s="18">
        <v>0</v>
      </c>
      <c r="H12" s="5"/>
      <c r="I12" s="5"/>
      <c r="J12" s="5"/>
      <c r="K12" s="5"/>
      <c r="L12" s="230"/>
      <c r="O12" s="20"/>
    </row>
    <row r="13" spans="1:15" ht="15.75">
      <c r="A13" s="7"/>
      <c r="B13" s="7" t="s">
        <v>21</v>
      </c>
      <c r="C13" s="7"/>
      <c r="D13" s="7"/>
      <c r="E13" s="7"/>
      <c r="F13" s="7"/>
      <c r="G13" s="7">
        <v>1</v>
      </c>
      <c r="H13" s="8">
        <v>27817.67</v>
      </c>
      <c r="I13" s="8">
        <v>27817.63</v>
      </c>
      <c r="J13" s="9">
        <f>I13/H13</f>
        <v>0.99999856206504723</v>
      </c>
      <c r="K13" s="9">
        <f>G13/J13</f>
        <v>1.0000014379370203</v>
      </c>
      <c r="L13" s="230"/>
    </row>
    <row r="14" spans="1:15" ht="16.5" thickBot="1">
      <c r="A14" s="229" t="s">
        <v>126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13"/>
    </row>
    <row r="15" spans="1:15" ht="81.75" customHeight="1" thickBot="1">
      <c r="A15" s="21" t="s">
        <v>3</v>
      </c>
      <c r="B15" s="185" t="s">
        <v>127</v>
      </c>
      <c r="C15" s="28" t="s">
        <v>54</v>
      </c>
      <c r="D15" s="186">
        <v>54.5</v>
      </c>
      <c r="E15" s="190">
        <v>100</v>
      </c>
      <c r="F15" s="192">
        <f>E15/D15</f>
        <v>1.834862385321101</v>
      </c>
      <c r="G15" s="19">
        <v>1</v>
      </c>
      <c r="H15" s="5"/>
      <c r="I15" s="5"/>
      <c r="J15" s="5"/>
      <c r="K15" s="5"/>
      <c r="L15" s="230"/>
    </row>
    <row r="16" spans="1:15" ht="75" customHeight="1" thickBot="1">
      <c r="A16" s="21" t="s">
        <v>16</v>
      </c>
      <c r="B16" s="187" t="s">
        <v>128</v>
      </c>
      <c r="C16" s="79" t="s">
        <v>54</v>
      </c>
      <c r="D16" s="186">
        <v>165</v>
      </c>
      <c r="E16" s="190">
        <v>100</v>
      </c>
      <c r="F16" s="192">
        <f t="shared" ref="F16:F17" si="0">E16/D16</f>
        <v>0.60606060606060608</v>
      </c>
      <c r="G16" s="19">
        <v>0</v>
      </c>
      <c r="H16" s="5"/>
      <c r="I16" s="5"/>
      <c r="J16" s="5"/>
      <c r="K16" s="5"/>
      <c r="L16" s="230"/>
    </row>
    <row r="17" spans="1:12" ht="46.5" customHeight="1" thickBot="1">
      <c r="A17" s="21" t="s">
        <v>17</v>
      </c>
      <c r="B17" s="187" t="s">
        <v>129</v>
      </c>
      <c r="C17" s="79" t="s">
        <v>54</v>
      </c>
      <c r="D17" s="186">
        <v>17</v>
      </c>
      <c r="E17" s="190">
        <v>59</v>
      </c>
      <c r="F17" s="192">
        <f t="shared" si="0"/>
        <v>3.4705882352941178</v>
      </c>
      <c r="G17" s="19">
        <v>1</v>
      </c>
      <c r="H17" s="5"/>
      <c r="I17" s="5"/>
      <c r="J17" s="5"/>
      <c r="K17" s="5"/>
      <c r="L17" s="230"/>
    </row>
    <row r="18" spans="1:12" ht="18.75" customHeight="1">
      <c r="A18" s="7"/>
      <c r="B18" s="7" t="s">
        <v>21</v>
      </c>
      <c r="C18" s="7"/>
      <c r="D18" s="7"/>
      <c r="E18" s="7"/>
      <c r="F18" s="7"/>
      <c r="G18" s="7">
        <v>1</v>
      </c>
      <c r="H18" s="8">
        <v>1069.4000000000001</v>
      </c>
      <c r="I18" s="8">
        <v>1069.4000000000001</v>
      </c>
      <c r="J18" s="9">
        <f>I18/H18</f>
        <v>1</v>
      </c>
      <c r="K18" s="9">
        <f>G18/J18</f>
        <v>1</v>
      </c>
      <c r="L18" s="230"/>
    </row>
    <row r="19" spans="1:12" ht="15.75" customHeight="1" thickBot="1">
      <c r="A19" s="229" t="s">
        <v>131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13"/>
    </row>
    <row r="20" spans="1:12" ht="75" customHeight="1" thickBot="1">
      <c r="A20" s="128" t="s">
        <v>19</v>
      </c>
      <c r="B20" s="84" t="s">
        <v>238</v>
      </c>
      <c r="C20" s="129" t="s">
        <v>54</v>
      </c>
      <c r="D20" s="188">
        <v>350</v>
      </c>
      <c r="E20" s="191">
        <v>335</v>
      </c>
      <c r="F20" s="10">
        <f>E20/D20</f>
        <v>0.95714285714285718</v>
      </c>
      <c r="G20" s="19">
        <v>0</v>
      </c>
      <c r="H20" s="5"/>
      <c r="I20" s="5"/>
      <c r="J20" s="5"/>
      <c r="K20" s="5"/>
      <c r="L20" s="230"/>
    </row>
    <row r="21" spans="1:12" ht="17.25" customHeight="1">
      <c r="A21" s="128" t="s">
        <v>20</v>
      </c>
      <c r="B21" s="84" t="s">
        <v>239</v>
      </c>
      <c r="C21" s="129" t="s">
        <v>130</v>
      </c>
      <c r="D21" s="171">
        <v>100</v>
      </c>
      <c r="E21" s="145">
        <v>136</v>
      </c>
      <c r="F21" s="10">
        <f>E21/D21</f>
        <v>1.36</v>
      </c>
      <c r="G21" s="19">
        <v>1</v>
      </c>
      <c r="H21" s="5"/>
      <c r="I21" s="5"/>
      <c r="J21" s="5"/>
      <c r="K21" s="5"/>
      <c r="L21" s="230"/>
    </row>
    <row r="22" spans="1:12" ht="15.75" customHeight="1">
      <c r="A22" s="7"/>
      <c r="B22" s="7" t="s">
        <v>21</v>
      </c>
      <c r="C22" s="7"/>
      <c r="D22" s="7"/>
      <c r="E22" s="7"/>
      <c r="F22" s="7"/>
      <c r="G22" s="7">
        <v>1</v>
      </c>
      <c r="H22" s="8">
        <v>4011.7</v>
      </c>
      <c r="I22" s="8">
        <v>4011.7</v>
      </c>
      <c r="J22" s="9">
        <f>I22/H22</f>
        <v>1</v>
      </c>
      <c r="K22" s="9">
        <f>G22/J22</f>
        <v>1</v>
      </c>
      <c r="L22" s="230"/>
    </row>
    <row r="23" spans="1:12" ht="27" customHeight="1">
      <c r="A23" s="259" t="s">
        <v>240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1"/>
      <c r="L23" s="169"/>
    </row>
    <row r="24" spans="1:12" ht="34.5" customHeight="1">
      <c r="A24" s="145" t="s">
        <v>122</v>
      </c>
      <c r="B24" s="189" t="s">
        <v>241</v>
      </c>
      <c r="C24" s="145" t="s">
        <v>54</v>
      </c>
      <c r="D24" s="145">
        <v>4</v>
      </c>
      <c r="E24" s="145">
        <v>2</v>
      </c>
      <c r="F24" s="145">
        <f>E24/D24</f>
        <v>0.5</v>
      </c>
      <c r="G24" s="145">
        <v>0</v>
      </c>
      <c r="H24" s="134"/>
      <c r="I24" s="134"/>
      <c r="J24" s="87"/>
      <c r="K24" s="87"/>
      <c r="L24" s="169"/>
    </row>
    <row r="25" spans="1:12" ht="15.75" customHeight="1">
      <c r="A25" s="145"/>
      <c r="B25" s="7" t="s">
        <v>21</v>
      </c>
      <c r="C25" s="7"/>
      <c r="D25" s="7"/>
      <c r="E25" s="7"/>
      <c r="F25" s="7"/>
      <c r="G25" s="7">
        <v>1</v>
      </c>
      <c r="H25" s="8">
        <v>2548.85</v>
      </c>
      <c r="I25" s="8">
        <v>2548.85</v>
      </c>
      <c r="J25" s="9">
        <f>I25/H25</f>
        <v>1</v>
      </c>
      <c r="K25" s="9">
        <f>G25/J25</f>
        <v>1</v>
      </c>
      <c r="L25" s="169"/>
    </row>
    <row r="26" spans="1:12" ht="34.5" customHeight="1">
      <c r="A26" s="259" t="s">
        <v>242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1"/>
      <c r="L26" s="169"/>
    </row>
    <row r="27" spans="1:12" ht="46.5" customHeight="1">
      <c r="A27" s="145" t="s">
        <v>132</v>
      </c>
      <c r="B27" s="130" t="s">
        <v>243</v>
      </c>
      <c r="C27" s="28" t="s">
        <v>58</v>
      </c>
      <c r="D27" s="145">
        <v>52</v>
      </c>
      <c r="E27" s="145">
        <v>59.4</v>
      </c>
      <c r="F27" s="145">
        <f>E27/D27</f>
        <v>1.1423076923076922</v>
      </c>
      <c r="G27" s="145">
        <v>1</v>
      </c>
      <c r="H27" s="134"/>
      <c r="I27" s="134"/>
      <c r="J27" s="87"/>
      <c r="K27" s="87"/>
      <c r="L27" s="169"/>
    </row>
    <row r="28" spans="1:12" ht="18.75" customHeight="1">
      <c r="A28" s="145" t="s">
        <v>133</v>
      </c>
      <c r="B28" s="26" t="s">
        <v>134</v>
      </c>
      <c r="C28" s="129" t="s">
        <v>14</v>
      </c>
      <c r="D28" s="145">
        <v>1059.0999999999999</v>
      </c>
      <c r="E28" s="145">
        <v>1095.7</v>
      </c>
      <c r="F28" s="145">
        <f>E28/D28</f>
        <v>1.034557643282032</v>
      </c>
      <c r="G28" s="145">
        <v>1</v>
      </c>
      <c r="H28" s="134"/>
      <c r="I28" s="134"/>
      <c r="J28" s="87"/>
      <c r="K28" s="87"/>
      <c r="L28" s="169"/>
    </row>
    <row r="29" spans="1:12" ht="15.75" customHeight="1">
      <c r="A29" s="145"/>
      <c r="B29" s="7" t="s">
        <v>21</v>
      </c>
      <c r="C29" s="7"/>
      <c r="D29" s="7"/>
      <c r="E29" s="7"/>
      <c r="F29" s="7"/>
      <c r="G29" s="7">
        <v>1</v>
      </c>
      <c r="H29" s="8">
        <v>1300</v>
      </c>
      <c r="I29" s="8">
        <v>1300</v>
      </c>
      <c r="J29" s="9">
        <f>I29/H29</f>
        <v>1</v>
      </c>
      <c r="K29" s="9">
        <f>G29/J29</f>
        <v>1</v>
      </c>
      <c r="L29" s="169"/>
    </row>
    <row r="30" spans="1:12" ht="29.25" customHeight="1">
      <c r="A30" s="259" t="s">
        <v>135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1"/>
      <c r="L30" s="169"/>
    </row>
    <row r="31" spans="1:12" ht="53.25" customHeight="1">
      <c r="A31" s="145" t="s">
        <v>136</v>
      </c>
      <c r="B31" s="148" t="s">
        <v>137</v>
      </c>
      <c r="C31" s="145" t="s">
        <v>54</v>
      </c>
      <c r="D31" s="221" t="s">
        <v>275</v>
      </c>
      <c r="E31" s="222">
        <v>0</v>
      </c>
      <c r="F31" s="145">
        <f>E31/D31</f>
        <v>0</v>
      </c>
      <c r="G31" s="145">
        <v>0</v>
      </c>
      <c r="H31" s="134"/>
      <c r="I31" s="134"/>
      <c r="J31" s="87"/>
      <c r="K31" s="87"/>
      <c r="L31" s="169"/>
    </row>
    <row r="32" spans="1:12" ht="48" customHeight="1">
      <c r="A32" s="145" t="s">
        <v>138</v>
      </c>
      <c r="B32" s="148" t="s">
        <v>140</v>
      </c>
      <c r="C32" s="145" t="s">
        <v>54</v>
      </c>
      <c r="D32" s="221" t="s">
        <v>276</v>
      </c>
      <c r="E32" s="222" t="s">
        <v>278</v>
      </c>
      <c r="F32" s="145">
        <v>1</v>
      </c>
      <c r="G32" s="145">
        <v>1</v>
      </c>
      <c r="H32" s="134"/>
      <c r="I32" s="134"/>
      <c r="J32" s="87"/>
      <c r="K32" s="87"/>
      <c r="L32" s="169"/>
    </row>
    <row r="33" spans="1:12" ht="69.75" customHeight="1">
      <c r="A33" s="145" t="s">
        <v>139</v>
      </c>
      <c r="B33" s="148" t="s">
        <v>142</v>
      </c>
      <c r="C33" s="145" t="s">
        <v>54</v>
      </c>
      <c r="D33" s="221" t="s">
        <v>277</v>
      </c>
      <c r="E33" s="145">
        <v>31.2</v>
      </c>
      <c r="F33" s="145">
        <f t="shared" ref="F33:F36" si="1">E33/D33</f>
        <v>0.32842105263157895</v>
      </c>
      <c r="G33" s="145">
        <v>0</v>
      </c>
      <c r="H33" s="134"/>
      <c r="I33" s="134"/>
      <c r="J33" s="87"/>
      <c r="K33" s="87"/>
      <c r="L33" s="169"/>
    </row>
    <row r="34" spans="1:12" ht="95.25" customHeight="1">
      <c r="A34" s="145" t="s">
        <v>141</v>
      </c>
      <c r="B34" s="148" t="s">
        <v>144</v>
      </c>
      <c r="C34" s="145" t="s">
        <v>58</v>
      </c>
      <c r="D34" s="221" t="s">
        <v>275</v>
      </c>
      <c r="E34" s="145" t="s">
        <v>244</v>
      </c>
      <c r="F34" s="145">
        <v>1</v>
      </c>
      <c r="G34" s="145">
        <v>1</v>
      </c>
      <c r="H34" s="134"/>
      <c r="I34" s="134"/>
      <c r="J34" s="87"/>
      <c r="K34" s="87"/>
      <c r="L34" s="169"/>
    </row>
    <row r="35" spans="1:12" ht="34.5" customHeight="1">
      <c r="A35" s="145" t="s">
        <v>143</v>
      </c>
      <c r="B35" s="148" t="s">
        <v>146</v>
      </c>
      <c r="C35" s="145" t="s">
        <v>58</v>
      </c>
      <c r="D35" s="221">
        <v>12</v>
      </c>
      <c r="E35" s="145">
        <v>8</v>
      </c>
      <c r="F35" s="145">
        <f t="shared" si="1"/>
        <v>0.66666666666666663</v>
      </c>
      <c r="G35" s="145">
        <v>0</v>
      </c>
      <c r="H35" s="134"/>
      <c r="I35" s="134"/>
      <c r="J35" s="87"/>
      <c r="K35" s="87"/>
      <c r="L35" s="169"/>
    </row>
    <row r="36" spans="1:12" ht="34.5" customHeight="1">
      <c r="A36" s="145" t="s">
        <v>145</v>
      </c>
      <c r="B36" s="148" t="s">
        <v>147</v>
      </c>
      <c r="C36" s="145" t="s">
        <v>58</v>
      </c>
      <c r="D36" s="221">
        <v>16</v>
      </c>
      <c r="E36" s="145">
        <v>38</v>
      </c>
      <c r="F36" s="145">
        <f t="shared" si="1"/>
        <v>2.375</v>
      </c>
      <c r="G36" s="145">
        <v>1</v>
      </c>
      <c r="H36" s="134"/>
      <c r="I36" s="134"/>
      <c r="J36" s="87"/>
      <c r="K36" s="87"/>
      <c r="L36" s="169"/>
    </row>
    <row r="37" spans="1:12" ht="19.5" customHeight="1">
      <c r="A37" s="214"/>
      <c r="B37" s="178" t="s">
        <v>21</v>
      </c>
      <c r="C37" s="214"/>
      <c r="D37" s="214"/>
      <c r="E37" s="214"/>
      <c r="F37" s="214"/>
      <c r="G37" s="214">
        <v>1</v>
      </c>
      <c r="H37" s="215">
        <v>16.329999999999998</v>
      </c>
      <c r="I37" s="215">
        <v>16.329999999999998</v>
      </c>
      <c r="J37" s="216">
        <f>I37/H37</f>
        <v>1</v>
      </c>
      <c r="K37" s="216">
        <f>G37/J37</f>
        <v>1</v>
      </c>
      <c r="L37" s="211"/>
    </row>
    <row r="38" spans="1:12" ht="19.5" customHeight="1">
      <c r="A38" s="217"/>
      <c r="B38" s="218"/>
      <c r="C38" s="218"/>
      <c r="D38" s="258" t="s">
        <v>272</v>
      </c>
      <c r="E38" s="258"/>
      <c r="F38" s="258"/>
      <c r="G38" s="258"/>
      <c r="H38" s="258"/>
      <c r="I38" s="258"/>
      <c r="J38" s="219"/>
      <c r="K38" s="219"/>
      <c r="L38" s="213"/>
    </row>
    <row r="39" spans="1:12" ht="19.5" customHeight="1">
      <c r="A39" s="220" t="s">
        <v>273</v>
      </c>
      <c r="B39" s="181" t="s">
        <v>274</v>
      </c>
      <c r="C39" s="181" t="s">
        <v>130</v>
      </c>
      <c r="D39" s="181"/>
      <c r="E39" s="181"/>
      <c r="F39" s="181"/>
      <c r="G39" s="181">
        <v>1</v>
      </c>
      <c r="H39" s="181">
        <v>4993.53</v>
      </c>
      <c r="I39" s="181">
        <v>4993.53</v>
      </c>
      <c r="J39" s="183"/>
      <c r="K39" s="183"/>
      <c r="L39" s="212"/>
    </row>
    <row r="40" spans="1:12" ht="33.75" customHeight="1">
      <c r="A40" s="14"/>
      <c r="B40" s="14" t="s">
        <v>23</v>
      </c>
      <c r="C40" s="14"/>
      <c r="D40" s="14"/>
      <c r="E40" s="14"/>
      <c r="F40" s="14"/>
      <c r="G40" s="15">
        <v>1</v>
      </c>
      <c r="H40" s="16">
        <f>H13+H18+H22+H25+H29+H37+H39</f>
        <v>41757.479999999996</v>
      </c>
      <c r="I40" s="16">
        <f>I13+I18+I22+I25+I29+I37+I39</f>
        <v>41757.440000000002</v>
      </c>
      <c r="J40" s="15">
        <f>I40/H40</f>
        <v>0.999999042087789</v>
      </c>
      <c r="K40" s="15">
        <f>G40/J40</f>
        <v>1.0000009579131286</v>
      </c>
      <c r="L40" s="17" t="s">
        <v>36</v>
      </c>
    </row>
    <row r="43" spans="1:12">
      <c r="B43" s="77"/>
    </row>
    <row r="44" spans="1:12">
      <c r="B44" s="77"/>
    </row>
  </sheetData>
  <mergeCells count="12">
    <mergeCell ref="D38:I38"/>
    <mergeCell ref="A30:K30"/>
    <mergeCell ref="B4:I4"/>
    <mergeCell ref="B6:K6"/>
    <mergeCell ref="A10:K10"/>
    <mergeCell ref="A23:K23"/>
    <mergeCell ref="A26:K26"/>
    <mergeCell ref="L11:L13"/>
    <mergeCell ref="A14:K14"/>
    <mergeCell ref="L15:L18"/>
    <mergeCell ref="A19:K19"/>
    <mergeCell ref="L20:L22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O28"/>
  <sheetViews>
    <sheetView topLeftCell="A22" workbookViewId="0">
      <selection activeCell="G23" sqref="G23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26" t="s">
        <v>258</v>
      </c>
      <c r="C4" s="226"/>
      <c r="D4" s="226"/>
      <c r="E4" s="226"/>
      <c r="F4" s="226"/>
      <c r="G4" s="226"/>
      <c r="H4" s="226"/>
      <c r="I4" s="226"/>
    </row>
    <row r="6" spans="1:15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5" ht="115.5" customHeight="1">
      <c r="A7" s="6"/>
      <c r="B7" s="1" t="s">
        <v>0</v>
      </c>
      <c r="C7" s="158" t="s">
        <v>1</v>
      </c>
      <c r="D7" s="158" t="s">
        <v>8</v>
      </c>
      <c r="E7" s="159" t="s">
        <v>9</v>
      </c>
      <c r="F7" s="158" t="s">
        <v>10</v>
      </c>
      <c r="G7" s="158" t="s">
        <v>11</v>
      </c>
      <c r="H7" s="193" t="s">
        <v>205</v>
      </c>
      <c r="I7" s="193" t="s">
        <v>208</v>
      </c>
      <c r="J7" s="158" t="s">
        <v>5</v>
      </c>
      <c r="K7" s="158" t="s">
        <v>7</v>
      </c>
      <c r="L7" s="158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44" t="s">
        <v>209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6"/>
      <c r="L10" s="13"/>
    </row>
    <row r="11" spans="1:15" ht="66.75" customHeight="1">
      <c r="A11" s="10" t="s">
        <v>4</v>
      </c>
      <c r="B11" s="172" t="s">
        <v>210</v>
      </c>
      <c r="C11" s="28" t="s">
        <v>54</v>
      </c>
      <c r="D11" s="10">
        <v>90</v>
      </c>
      <c r="E11" s="145">
        <v>90</v>
      </c>
      <c r="F11" s="10">
        <f t="shared" ref="F11:F16" si="0">E11/D11</f>
        <v>1</v>
      </c>
      <c r="G11" s="18">
        <v>1</v>
      </c>
      <c r="H11" s="5"/>
      <c r="I11" s="5"/>
      <c r="J11" s="5"/>
      <c r="K11" s="5"/>
      <c r="L11" s="230"/>
      <c r="O11" s="20"/>
    </row>
    <row r="12" spans="1:15" ht="96" customHeight="1">
      <c r="A12" s="10" t="s">
        <v>15</v>
      </c>
      <c r="B12" s="172" t="s">
        <v>211</v>
      </c>
      <c r="C12" s="28" t="s">
        <v>54</v>
      </c>
      <c r="D12" s="10">
        <v>100</v>
      </c>
      <c r="E12" s="145">
        <v>100</v>
      </c>
      <c r="F12" s="10">
        <f t="shared" si="0"/>
        <v>1</v>
      </c>
      <c r="G12" s="18">
        <v>1</v>
      </c>
      <c r="H12" s="5"/>
      <c r="I12" s="5"/>
      <c r="J12" s="5"/>
      <c r="K12" s="5"/>
      <c r="L12" s="230"/>
      <c r="O12" s="20"/>
    </row>
    <row r="13" spans="1:15" ht="72.75" customHeight="1">
      <c r="A13" s="10" t="s">
        <v>45</v>
      </c>
      <c r="B13" s="173" t="s">
        <v>212</v>
      </c>
      <c r="C13" s="28" t="s">
        <v>54</v>
      </c>
      <c r="D13" s="10">
        <v>55</v>
      </c>
      <c r="E13" s="145">
        <v>0</v>
      </c>
      <c r="F13" s="10">
        <f t="shared" si="0"/>
        <v>0</v>
      </c>
      <c r="G13" s="18">
        <v>0</v>
      </c>
      <c r="H13" s="5"/>
      <c r="I13" s="5"/>
      <c r="J13" s="5"/>
      <c r="K13" s="5"/>
      <c r="L13" s="230"/>
      <c r="O13" s="20"/>
    </row>
    <row r="14" spans="1:15" ht="61.5" customHeight="1">
      <c r="A14" s="10" t="s">
        <v>46</v>
      </c>
      <c r="B14" s="26" t="s">
        <v>213</v>
      </c>
      <c r="C14" s="174" t="s">
        <v>214</v>
      </c>
      <c r="D14" s="10">
        <v>74.290000000000006</v>
      </c>
      <c r="E14" s="145">
        <v>96.2</v>
      </c>
      <c r="F14" s="10">
        <f t="shared" si="0"/>
        <v>1.2949252927715709</v>
      </c>
      <c r="G14" s="18">
        <v>1</v>
      </c>
      <c r="H14" s="5"/>
      <c r="I14" s="5"/>
      <c r="J14" s="5"/>
      <c r="K14" s="5"/>
      <c r="L14" s="230"/>
      <c r="O14" s="20"/>
    </row>
    <row r="15" spans="1:15" ht="60" customHeight="1">
      <c r="A15" s="10" t="s">
        <v>59</v>
      </c>
      <c r="B15" s="26" t="s">
        <v>215</v>
      </c>
      <c r="C15" s="28" t="s">
        <v>54</v>
      </c>
      <c r="D15" s="10">
        <v>10</v>
      </c>
      <c r="E15" s="145">
        <v>0</v>
      </c>
      <c r="F15" s="10">
        <f t="shared" si="0"/>
        <v>0</v>
      </c>
      <c r="G15" s="18">
        <v>0</v>
      </c>
      <c r="H15" s="5"/>
      <c r="I15" s="5"/>
      <c r="J15" s="5"/>
      <c r="K15" s="5"/>
      <c r="L15" s="230"/>
      <c r="O15" s="20"/>
    </row>
    <row r="16" spans="1:15" ht="60" customHeight="1">
      <c r="A16" s="10" t="s">
        <v>61</v>
      </c>
      <c r="B16" s="175" t="s">
        <v>216</v>
      </c>
      <c r="C16" s="28" t="s">
        <v>24</v>
      </c>
      <c r="D16" s="10">
        <v>13970</v>
      </c>
      <c r="E16" s="145">
        <v>13434</v>
      </c>
      <c r="F16" s="10">
        <f t="shared" si="0"/>
        <v>0.9616320687186829</v>
      </c>
      <c r="G16" s="18">
        <v>0</v>
      </c>
      <c r="H16" s="5"/>
      <c r="I16" s="5"/>
      <c r="J16" s="5"/>
      <c r="K16" s="5"/>
      <c r="L16" s="230"/>
      <c r="O16" s="20"/>
    </row>
    <row r="17" spans="1:12" ht="15.75">
      <c r="A17" s="7"/>
      <c r="B17" s="7" t="s">
        <v>21</v>
      </c>
      <c r="C17" s="7"/>
      <c r="D17" s="7"/>
      <c r="E17" s="7"/>
      <c r="F17" s="7"/>
      <c r="G17" s="7">
        <v>1</v>
      </c>
      <c r="H17" s="8">
        <v>36313.1</v>
      </c>
      <c r="I17" s="8">
        <v>26823.3</v>
      </c>
      <c r="J17" s="9">
        <f>I17/H17</f>
        <v>0.73866731289810017</v>
      </c>
      <c r="K17" s="9">
        <f>G17/J17</f>
        <v>1.3537894293394175</v>
      </c>
      <c r="L17" s="230"/>
    </row>
    <row r="18" spans="1:12" ht="15.75">
      <c r="A18" s="229" t="s">
        <v>217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13"/>
    </row>
    <row r="19" spans="1:12" ht="15.75">
      <c r="A19" s="21" t="s">
        <v>3</v>
      </c>
      <c r="B19" s="176" t="s">
        <v>218</v>
      </c>
      <c r="C19" s="177" t="s">
        <v>219</v>
      </c>
      <c r="D19" s="10">
        <v>6342</v>
      </c>
      <c r="E19" s="11">
        <v>6342</v>
      </c>
      <c r="F19" s="10">
        <v>1</v>
      </c>
      <c r="G19" s="19">
        <v>1</v>
      </c>
      <c r="H19" s="5"/>
      <c r="I19" s="5"/>
      <c r="J19" s="5"/>
      <c r="K19" s="5"/>
      <c r="L19" s="230"/>
    </row>
    <row r="20" spans="1:12" ht="31.5">
      <c r="A20" s="21" t="s">
        <v>16</v>
      </c>
      <c r="B20" s="176" t="s">
        <v>220</v>
      </c>
      <c r="C20" s="177" t="s">
        <v>221</v>
      </c>
      <c r="D20" s="7">
        <v>25</v>
      </c>
      <c r="E20" s="7">
        <v>25.86</v>
      </c>
      <c r="F20" s="10">
        <f t="shared" ref="F20" si="1">E20/D20</f>
        <v>1.0344</v>
      </c>
      <c r="G20" s="19">
        <v>1</v>
      </c>
      <c r="H20" s="5"/>
      <c r="I20" s="5"/>
      <c r="J20" s="5"/>
      <c r="K20" s="5"/>
      <c r="L20" s="230"/>
    </row>
    <row r="21" spans="1:12" ht="15.75">
      <c r="A21" s="7"/>
      <c r="B21" s="7" t="s">
        <v>21</v>
      </c>
      <c r="C21" s="7"/>
      <c r="D21" s="7"/>
      <c r="E21" s="7"/>
      <c r="F21" s="7"/>
      <c r="G21" s="7">
        <v>1</v>
      </c>
      <c r="H21" s="8">
        <v>111084.2</v>
      </c>
      <c r="I21" s="8">
        <v>88047.9</v>
      </c>
      <c r="J21" s="9">
        <f>I21/H21</f>
        <v>0.79262307330835524</v>
      </c>
      <c r="K21" s="9">
        <f>G21/J21</f>
        <v>1.2616337243704847</v>
      </c>
      <c r="L21" s="230"/>
    </row>
    <row r="22" spans="1:12" ht="15.75">
      <c r="A22" s="229" t="s">
        <v>222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13"/>
    </row>
    <row r="23" spans="1:12" ht="47.25">
      <c r="A23" s="21" t="s">
        <v>2</v>
      </c>
      <c r="B23" s="176" t="s">
        <v>223</v>
      </c>
      <c r="C23" s="177" t="s">
        <v>54</v>
      </c>
      <c r="D23" s="10">
        <v>100</v>
      </c>
      <c r="E23" s="11">
        <v>100</v>
      </c>
      <c r="F23" s="10">
        <v>1</v>
      </c>
      <c r="G23" s="19">
        <v>1</v>
      </c>
      <c r="H23" s="5"/>
      <c r="I23" s="5"/>
      <c r="J23" s="5"/>
      <c r="K23" s="5"/>
      <c r="L23" s="230"/>
    </row>
    <row r="24" spans="1:12" ht="15.75">
      <c r="A24" s="178"/>
      <c r="B24" s="178" t="s">
        <v>21</v>
      </c>
      <c r="C24" s="178"/>
      <c r="D24" s="178"/>
      <c r="E24" s="178"/>
      <c r="F24" s="178"/>
      <c r="G24" s="178">
        <v>1</v>
      </c>
      <c r="H24" s="179">
        <v>18765</v>
      </c>
      <c r="I24" s="179">
        <v>15915.5</v>
      </c>
      <c r="J24" s="180">
        <f>I24/H24</f>
        <v>0.8481481481481481</v>
      </c>
      <c r="K24" s="180">
        <f>G24/J24</f>
        <v>1.1790393013100438</v>
      </c>
      <c r="L24" s="262"/>
    </row>
    <row r="25" spans="1:12" ht="15.75">
      <c r="A25" s="244" t="s">
        <v>224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</row>
    <row r="26" spans="1:12" ht="31.5">
      <c r="A26" s="181" t="s">
        <v>22</v>
      </c>
      <c r="B26" s="181" t="s">
        <v>225</v>
      </c>
      <c r="C26" s="181" t="s">
        <v>54</v>
      </c>
      <c r="D26" s="181">
        <v>0</v>
      </c>
      <c r="E26" s="181">
        <v>0</v>
      </c>
      <c r="F26" s="181">
        <v>0</v>
      </c>
      <c r="G26" s="181">
        <v>0</v>
      </c>
      <c r="H26" s="182"/>
      <c r="I26" s="182"/>
      <c r="J26" s="183"/>
      <c r="K26" s="183"/>
      <c r="L26" s="160"/>
    </row>
    <row r="27" spans="1:12" ht="15.75">
      <c r="A27" s="7"/>
      <c r="B27" s="178" t="s">
        <v>21</v>
      </c>
      <c r="C27" s="7"/>
      <c r="D27" s="7"/>
      <c r="E27" s="7"/>
      <c r="F27" s="7"/>
      <c r="G27" s="7">
        <v>1</v>
      </c>
      <c r="H27" s="8">
        <v>0</v>
      </c>
      <c r="I27" s="8">
        <v>0</v>
      </c>
      <c r="J27" s="9" t="e">
        <f>I27/H27</f>
        <v>#DIV/0!</v>
      </c>
      <c r="K27" s="9" t="e">
        <f>G27/J27</f>
        <v>#DIV/0!</v>
      </c>
      <c r="L27" s="158"/>
    </row>
    <row r="28" spans="1:12" ht="15.75">
      <c r="A28" s="14"/>
      <c r="B28" s="14" t="s">
        <v>23</v>
      </c>
      <c r="C28" s="14"/>
      <c r="D28" s="14"/>
      <c r="E28" s="14"/>
      <c r="F28" s="14"/>
      <c r="G28" s="15">
        <v>1</v>
      </c>
      <c r="H28" s="16">
        <f>H17+H21+H24+H27</f>
        <v>166162.29999999999</v>
      </c>
      <c r="I28" s="16">
        <f>I17+I21+I24+I27</f>
        <v>130786.7</v>
      </c>
      <c r="J28" s="15">
        <f>I28/H28</f>
        <v>0.78710212846114913</v>
      </c>
      <c r="K28" s="15">
        <f>G28/J28</f>
        <v>1.2704831607495257</v>
      </c>
      <c r="L28" s="17" t="s">
        <v>36</v>
      </c>
    </row>
  </sheetData>
  <mergeCells count="9">
    <mergeCell ref="L19:L21"/>
    <mergeCell ref="A22:K22"/>
    <mergeCell ref="L23:L24"/>
    <mergeCell ref="A25:L25"/>
    <mergeCell ref="B4:I4"/>
    <mergeCell ref="B6:K6"/>
    <mergeCell ref="A10:K10"/>
    <mergeCell ref="L11:L17"/>
    <mergeCell ref="A18:K18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O34"/>
  <sheetViews>
    <sheetView topLeftCell="A7" workbookViewId="0">
      <selection activeCell="G28" sqref="G28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20.85546875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26" t="s">
        <v>246</v>
      </c>
      <c r="C4" s="226"/>
      <c r="D4" s="226"/>
      <c r="E4" s="226"/>
      <c r="F4" s="226"/>
      <c r="G4" s="226"/>
      <c r="H4" s="226"/>
      <c r="I4" s="226"/>
    </row>
    <row r="6" spans="1:15" ht="21" customHeight="1">
      <c r="A6" s="12"/>
      <c r="B6" s="227"/>
      <c r="C6" s="227"/>
      <c r="D6" s="227"/>
      <c r="E6" s="227"/>
      <c r="F6" s="227"/>
      <c r="G6" s="228"/>
      <c r="H6" s="228"/>
      <c r="I6" s="228"/>
      <c r="J6" s="228"/>
      <c r="K6" s="228"/>
      <c r="L6" s="13"/>
    </row>
    <row r="7" spans="1:15" ht="115.5" customHeight="1">
      <c r="A7" s="6"/>
      <c r="B7" s="1" t="s">
        <v>0</v>
      </c>
      <c r="C7" s="193" t="s">
        <v>1</v>
      </c>
      <c r="D7" s="193" t="s">
        <v>8</v>
      </c>
      <c r="E7" s="194" t="s">
        <v>9</v>
      </c>
      <c r="F7" s="193" t="s">
        <v>10</v>
      </c>
      <c r="G7" s="193" t="s">
        <v>11</v>
      </c>
      <c r="H7" s="201" t="s">
        <v>253</v>
      </c>
      <c r="I7" s="201" t="s">
        <v>252</v>
      </c>
      <c r="J7" s="193" t="s">
        <v>5</v>
      </c>
      <c r="K7" s="193" t="s">
        <v>7</v>
      </c>
      <c r="L7" s="19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44" t="s">
        <v>247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6"/>
      <c r="L10" s="13"/>
    </row>
    <row r="11" spans="1:15" ht="42" customHeight="1">
      <c r="A11" s="10" t="s">
        <v>4</v>
      </c>
      <c r="B11" s="144" t="s">
        <v>86</v>
      </c>
      <c r="C11" s="28" t="s">
        <v>54</v>
      </c>
      <c r="D11" s="10">
        <v>6</v>
      </c>
      <c r="E11" s="11">
        <v>1</v>
      </c>
      <c r="F11" s="139">
        <f>E11/D11*100</f>
        <v>16.666666666666664</v>
      </c>
      <c r="G11" s="18">
        <v>1</v>
      </c>
      <c r="H11" s="5"/>
      <c r="I11" s="5"/>
      <c r="J11" s="5"/>
      <c r="K11" s="5"/>
      <c r="L11" s="230" t="s">
        <v>36</v>
      </c>
      <c r="O11" s="20"/>
    </row>
    <row r="12" spans="1:15" ht="30.75" customHeight="1">
      <c r="A12" s="10" t="s">
        <v>15</v>
      </c>
      <c r="B12" s="78" t="s">
        <v>87</v>
      </c>
      <c r="C12" s="28" t="s">
        <v>24</v>
      </c>
      <c r="D12" s="19">
        <v>174</v>
      </c>
      <c r="E12" s="113">
        <v>158</v>
      </c>
      <c r="F12" s="139">
        <f t="shared" ref="F12:F13" si="0">E12/D12*100</f>
        <v>90.804597701149419</v>
      </c>
      <c r="G12" s="18">
        <v>1</v>
      </c>
      <c r="H12" s="5"/>
      <c r="I12" s="5"/>
      <c r="J12" s="5"/>
      <c r="K12" s="5"/>
      <c r="L12" s="230"/>
      <c r="O12" s="20"/>
    </row>
    <row r="13" spans="1:15" ht="21" customHeight="1">
      <c r="A13" s="10" t="s">
        <v>45</v>
      </c>
      <c r="B13" s="144" t="s">
        <v>88</v>
      </c>
      <c r="C13" s="28" t="s">
        <v>24</v>
      </c>
      <c r="D13" s="19">
        <v>388</v>
      </c>
      <c r="E13" s="113">
        <v>644</v>
      </c>
      <c r="F13" s="139">
        <f t="shared" si="0"/>
        <v>165.97938144329899</v>
      </c>
      <c r="G13" s="18">
        <v>0</v>
      </c>
      <c r="H13" s="5"/>
      <c r="I13" s="5"/>
      <c r="J13" s="5"/>
      <c r="K13" s="5"/>
      <c r="L13" s="230"/>
      <c r="O13" s="20"/>
    </row>
    <row r="14" spans="1:15" ht="15.75">
      <c r="A14" s="7"/>
      <c r="B14" s="7" t="s">
        <v>89</v>
      </c>
      <c r="C14" s="7"/>
      <c r="D14" s="7"/>
      <c r="E14" s="7"/>
      <c r="F14" s="7"/>
      <c r="G14" s="7">
        <v>1</v>
      </c>
      <c r="H14" s="9">
        <v>315.86</v>
      </c>
      <c r="I14" s="9">
        <v>315.8</v>
      </c>
      <c r="J14" s="9">
        <v>1</v>
      </c>
      <c r="K14" s="9">
        <v>1</v>
      </c>
      <c r="L14" s="230"/>
    </row>
    <row r="15" spans="1:15" ht="15.75">
      <c r="A15" s="229" t="s">
        <v>248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13"/>
    </row>
    <row r="16" spans="1:15" ht="15.75">
      <c r="A16" s="21" t="s">
        <v>3</v>
      </c>
      <c r="B16" s="26" t="s">
        <v>90</v>
      </c>
      <c r="C16" s="28" t="s">
        <v>58</v>
      </c>
      <c r="D16" s="19">
        <v>146</v>
      </c>
      <c r="E16" s="113">
        <v>21</v>
      </c>
      <c r="F16" s="139">
        <f>E16/D16*100</f>
        <v>14.383561643835616</v>
      </c>
      <c r="G16" s="19">
        <v>1</v>
      </c>
      <c r="H16" s="5"/>
      <c r="I16" s="5"/>
      <c r="J16" s="5"/>
      <c r="K16" s="5"/>
      <c r="L16" s="230" t="s">
        <v>36</v>
      </c>
    </row>
    <row r="17" spans="1:12" ht="15.75">
      <c r="A17" s="21" t="s">
        <v>16</v>
      </c>
      <c r="B17" s="26" t="s">
        <v>91</v>
      </c>
      <c r="C17" s="28" t="s">
        <v>26</v>
      </c>
      <c r="D17" s="19">
        <v>2</v>
      </c>
      <c r="E17" s="113">
        <v>1</v>
      </c>
      <c r="F17" s="139">
        <f>E17/D17*100</f>
        <v>50</v>
      </c>
      <c r="G17" s="19">
        <v>1</v>
      </c>
      <c r="H17" s="5"/>
      <c r="I17" s="5"/>
      <c r="J17" s="5"/>
      <c r="K17" s="5"/>
      <c r="L17" s="230"/>
    </row>
    <row r="18" spans="1:12" ht="15.75">
      <c r="A18" s="21" t="s">
        <v>17</v>
      </c>
      <c r="B18" s="26" t="s">
        <v>92</v>
      </c>
      <c r="C18" s="79" t="s">
        <v>26</v>
      </c>
      <c r="D18" s="19">
        <v>20</v>
      </c>
      <c r="E18" s="113">
        <v>34</v>
      </c>
      <c r="F18" s="139">
        <f t="shared" ref="F18" si="1">E18/D18*100</f>
        <v>170</v>
      </c>
      <c r="G18" s="19">
        <v>0</v>
      </c>
      <c r="H18" s="5"/>
      <c r="I18" s="5"/>
      <c r="J18" s="5"/>
      <c r="K18" s="5"/>
      <c r="L18" s="230"/>
    </row>
    <row r="19" spans="1:12" ht="15.75">
      <c r="A19" s="92"/>
      <c r="B19" s="7" t="s">
        <v>89</v>
      </c>
      <c r="C19" s="90"/>
      <c r="D19" s="7"/>
      <c r="E19" s="7"/>
      <c r="F19" s="7"/>
      <c r="G19" s="7">
        <v>1</v>
      </c>
      <c r="H19" s="9">
        <v>100</v>
      </c>
      <c r="I19" s="9">
        <v>100</v>
      </c>
      <c r="J19" s="9">
        <v>1</v>
      </c>
      <c r="K19" s="9">
        <v>1</v>
      </c>
      <c r="L19" s="230"/>
    </row>
    <row r="20" spans="1:12" ht="15.75" customHeight="1">
      <c r="A20" s="263" t="s">
        <v>249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5"/>
      <c r="L20" s="230"/>
    </row>
    <row r="21" spans="1:12" ht="31.5">
      <c r="A21" s="81" t="s">
        <v>2</v>
      </c>
      <c r="B21" s="82" t="s">
        <v>94</v>
      </c>
      <c r="C21" s="83" t="s">
        <v>58</v>
      </c>
      <c r="D21" s="140">
        <v>3</v>
      </c>
      <c r="E21" s="141">
        <v>3</v>
      </c>
      <c r="F21" s="140">
        <f>E21/D21*100</f>
        <v>100</v>
      </c>
      <c r="G21" s="141">
        <v>1</v>
      </c>
      <c r="H21" s="83"/>
      <c r="I21" s="83"/>
      <c r="J21" s="83"/>
      <c r="K21" s="83"/>
      <c r="L21" s="230"/>
    </row>
    <row r="22" spans="1:12" ht="31.5">
      <c r="A22" s="83" t="s">
        <v>19</v>
      </c>
      <c r="B22" s="84" t="s">
        <v>95</v>
      </c>
      <c r="C22" s="85" t="s">
        <v>58</v>
      </c>
      <c r="D22" s="86">
        <v>175</v>
      </c>
      <c r="E22" s="143">
        <v>82</v>
      </c>
      <c r="F22" s="142">
        <f>E22/D22*100</f>
        <v>46.857142857142861</v>
      </c>
      <c r="G22" s="86">
        <v>1</v>
      </c>
      <c r="H22" s="87"/>
      <c r="I22" s="87"/>
      <c r="J22" s="87"/>
      <c r="K22" s="87"/>
      <c r="L22" s="230"/>
    </row>
    <row r="23" spans="1:12" ht="47.25">
      <c r="A23" s="83" t="s">
        <v>20</v>
      </c>
      <c r="B23" s="84" t="s">
        <v>96</v>
      </c>
      <c r="C23" s="85" t="s">
        <v>58</v>
      </c>
      <c r="D23" s="86">
        <v>0</v>
      </c>
      <c r="E23" s="86">
        <v>0</v>
      </c>
      <c r="F23" s="142">
        <v>0</v>
      </c>
      <c r="G23" s="86">
        <v>1</v>
      </c>
      <c r="H23" s="87"/>
      <c r="I23" s="87"/>
      <c r="J23" s="87"/>
      <c r="K23" s="87"/>
      <c r="L23" s="230"/>
    </row>
    <row r="24" spans="1:12" ht="31.5">
      <c r="A24" s="83" t="s">
        <v>25</v>
      </c>
      <c r="B24" s="84" t="s">
        <v>97</v>
      </c>
      <c r="C24" s="85" t="s">
        <v>54</v>
      </c>
      <c r="D24" s="134">
        <v>36</v>
      </c>
      <c r="E24" s="134">
        <v>57</v>
      </c>
      <c r="F24" s="142">
        <f>E24/D24*100</f>
        <v>158.33333333333331</v>
      </c>
      <c r="G24" s="86">
        <v>0</v>
      </c>
      <c r="H24" s="87"/>
      <c r="I24" s="87"/>
      <c r="J24" s="87"/>
      <c r="K24" s="87"/>
      <c r="L24" s="230"/>
    </row>
    <row r="25" spans="1:12" ht="31.5">
      <c r="A25" s="21" t="s">
        <v>98</v>
      </c>
      <c r="B25" s="88" t="s">
        <v>99</v>
      </c>
      <c r="C25" s="28" t="s">
        <v>54</v>
      </c>
      <c r="D25" s="19">
        <v>55</v>
      </c>
      <c r="E25" s="108">
        <v>100</v>
      </c>
      <c r="F25" s="142">
        <f>E25/D25*100</f>
        <v>181.81818181818181</v>
      </c>
      <c r="G25" s="19">
        <v>1</v>
      </c>
      <c r="H25" s="5"/>
      <c r="I25" s="5"/>
      <c r="J25" s="5"/>
      <c r="K25" s="5"/>
      <c r="L25" s="230"/>
    </row>
    <row r="26" spans="1:12" ht="15.75">
      <c r="A26" s="92"/>
      <c r="B26" s="7" t="s">
        <v>89</v>
      </c>
      <c r="C26" s="93"/>
      <c r="D26" s="7"/>
      <c r="E26" s="7"/>
      <c r="F26" s="7"/>
      <c r="G26" s="91">
        <v>1</v>
      </c>
      <c r="H26" s="9">
        <v>83.54</v>
      </c>
      <c r="I26" s="9">
        <v>83.54</v>
      </c>
      <c r="J26" s="9">
        <v>1</v>
      </c>
      <c r="K26" s="9">
        <v>1</v>
      </c>
      <c r="L26" s="230"/>
    </row>
    <row r="27" spans="1:12" ht="15.75" customHeight="1">
      <c r="A27" s="263" t="s">
        <v>250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5"/>
      <c r="L27" s="230"/>
    </row>
    <row r="28" spans="1:12" ht="47.25">
      <c r="A28" s="83" t="s">
        <v>22</v>
      </c>
      <c r="B28" s="89" t="s">
        <v>100</v>
      </c>
      <c r="C28" s="83" t="s">
        <v>54</v>
      </c>
      <c r="D28" s="83">
        <v>33</v>
      </c>
      <c r="E28" s="83">
        <v>8</v>
      </c>
      <c r="F28" s="142">
        <f>E28/D28*100</f>
        <v>24.242424242424242</v>
      </c>
      <c r="G28" s="141">
        <v>1</v>
      </c>
      <c r="H28" s="83"/>
      <c r="I28" s="83"/>
      <c r="J28" s="83"/>
      <c r="K28" s="83"/>
      <c r="L28" s="230"/>
    </row>
    <row r="29" spans="1:12" ht="15.75">
      <c r="A29" s="7"/>
      <c r="B29" s="7" t="s">
        <v>89</v>
      </c>
      <c r="C29" s="7"/>
      <c r="D29" s="7"/>
      <c r="E29" s="7"/>
      <c r="F29" s="7"/>
      <c r="G29" s="7">
        <v>1</v>
      </c>
      <c r="H29" s="92">
        <v>428.01</v>
      </c>
      <c r="I29" s="92">
        <v>428.1</v>
      </c>
      <c r="J29" s="9">
        <v>100</v>
      </c>
      <c r="K29" s="9">
        <v>100</v>
      </c>
      <c r="L29" s="230"/>
    </row>
    <row r="30" spans="1:12" ht="15.75">
      <c r="A30" s="14"/>
      <c r="B30" s="14" t="s">
        <v>23</v>
      </c>
      <c r="C30" s="14"/>
      <c r="D30" s="14"/>
      <c r="E30" s="14"/>
      <c r="F30" s="14"/>
      <c r="G30" s="15">
        <v>1</v>
      </c>
      <c r="H30" s="16">
        <f>H14+H19+H26+H29</f>
        <v>927.41000000000008</v>
      </c>
      <c r="I30" s="16">
        <f>I14+I19+I26+I29</f>
        <v>927.44</v>
      </c>
      <c r="J30" s="15">
        <v>1</v>
      </c>
      <c r="K30" s="15">
        <v>1</v>
      </c>
      <c r="L30" s="17" t="s">
        <v>36</v>
      </c>
    </row>
    <row r="33" spans="2:2">
      <c r="B33" s="77"/>
    </row>
    <row r="34" spans="2:2">
      <c r="B34" s="77"/>
    </row>
  </sheetData>
  <mergeCells count="8">
    <mergeCell ref="L16:L29"/>
    <mergeCell ref="A20:K20"/>
    <mergeCell ref="A27:K27"/>
    <mergeCell ref="B4:I4"/>
    <mergeCell ref="B6:K6"/>
    <mergeCell ref="A10:K10"/>
    <mergeCell ref="L11:L14"/>
    <mergeCell ref="A15:K15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0"/>
  <sheetViews>
    <sheetView topLeftCell="A19" zoomScale="87" zoomScaleNormal="87" workbookViewId="0">
      <selection activeCell="Q34" sqref="Q34"/>
    </sheetView>
  </sheetViews>
  <sheetFormatPr defaultRowHeight="15"/>
  <cols>
    <col min="1" max="1" width="11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20.42578125" customWidth="1"/>
  </cols>
  <sheetData>
    <row r="2" spans="1:14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5"/>
      <c r="B3" s="45"/>
      <c r="C3" s="45"/>
      <c r="D3" s="45"/>
      <c r="E3" s="45"/>
      <c r="F3" s="45"/>
      <c r="G3" s="45"/>
      <c r="H3" s="45"/>
      <c r="I3" s="45"/>
      <c r="J3" s="45"/>
      <c r="K3" s="45" t="s">
        <v>13</v>
      </c>
      <c r="L3" s="45"/>
      <c r="M3" s="45"/>
      <c r="N3" s="45"/>
    </row>
    <row r="4" spans="1:14" ht="21">
      <c r="A4" s="135"/>
      <c r="B4" s="269" t="s">
        <v>204</v>
      </c>
      <c r="C4" s="269"/>
      <c r="D4" s="269"/>
      <c r="E4" s="269"/>
      <c r="F4" s="269"/>
      <c r="G4" s="269"/>
      <c r="H4" s="269"/>
      <c r="I4" s="269"/>
      <c r="J4" s="135"/>
      <c r="K4" s="135"/>
      <c r="L4" s="135"/>
      <c r="M4" s="45"/>
      <c r="N4" s="45"/>
    </row>
    <row r="5" spans="1:14" ht="2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45"/>
      <c r="N5" s="45"/>
    </row>
    <row r="6" spans="1:14" ht="21">
      <c r="A6" s="12"/>
      <c r="B6" s="270"/>
      <c r="C6" s="271"/>
      <c r="D6" s="271"/>
      <c r="E6" s="271"/>
      <c r="F6" s="271"/>
      <c r="G6" s="271"/>
      <c r="H6" s="271"/>
      <c r="I6" s="271"/>
      <c r="J6" s="271"/>
      <c r="K6" s="272"/>
      <c r="L6" s="13"/>
      <c r="M6" s="45"/>
      <c r="N6" s="45"/>
    </row>
    <row r="7" spans="1:14" ht="141.75">
      <c r="A7" s="6"/>
      <c r="B7" s="1" t="s">
        <v>0</v>
      </c>
      <c r="C7" s="132" t="s">
        <v>1</v>
      </c>
      <c r="D7" s="132" t="s">
        <v>8</v>
      </c>
      <c r="E7" s="133" t="s">
        <v>9</v>
      </c>
      <c r="F7" s="132" t="s">
        <v>10</v>
      </c>
      <c r="G7" s="132" t="s">
        <v>11</v>
      </c>
      <c r="H7" s="157" t="s">
        <v>205</v>
      </c>
      <c r="I7" s="157" t="s">
        <v>206</v>
      </c>
      <c r="J7" s="132" t="s">
        <v>5</v>
      </c>
      <c r="K7" s="132" t="s">
        <v>7</v>
      </c>
      <c r="L7" s="132" t="s">
        <v>6</v>
      </c>
      <c r="M7" s="45"/>
      <c r="N7" s="45"/>
    </row>
    <row r="8" spans="1:14" ht="2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45"/>
      <c r="N8" s="45"/>
    </row>
    <row r="9" spans="1:14" ht="21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  <c r="M9" s="45"/>
      <c r="N9" s="45"/>
    </row>
    <row r="10" spans="1:14" ht="21">
      <c r="A10" s="273" t="s">
        <v>148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  <c r="L10" s="3"/>
      <c r="M10" s="45"/>
      <c r="N10" s="45"/>
    </row>
    <row r="11" spans="1:14" ht="64.5">
      <c r="A11" s="44" t="s">
        <v>4</v>
      </c>
      <c r="B11" s="148" t="s">
        <v>159</v>
      </c>
      <c r="C11" s="85" t="s">
        <v>173</v>
      </c>
      <c r="D11" s="106">
        <v>11</v>
      </c>
      <c r="E11" s="106">
        <v>11</v>
      </c>
      <c r="F11" s="145">
        <f>E11/D11*100</f>
        <v>100</v>
      </c>
      <c r="G11" s="149">
        <v>1</v>
      </c>
      <c r="H11" s="44"/>
      <c r="I11" s="44"/>
      <c r="J11" s="44"/>
      <c r="K11" s="44"/>
      <c r="L11" s="262" t="s">
        <v>36</v>
      </c>
      <c r="M11" s="45"/>
      <c r="N11" s="45"/>
    </row>
    <row r="12" spans="1:14" ht="40.5" customHeight="1">
      <c r="A12" s="44" t="s">
        <v>15</v>
      </c>
      <c r="B12" s="148" t="s">
        <v>160</v>
      </c>
      <c r="C12" s="85" t="s">
        <v>174</v>
      </c>
      <c r="D12" s="106">
        <v>0</v>
      </c>
      <c r="E12" s="106">
        <v>0</v>
      </c>
      <c r="F12" s="145">
        <v>0</v>
      </c>
      <c r="G12" s="149">
        <v>0</v>
      </c>
      <c r="H12" s="44"/>
      <c r="I12" s="44"/>
      <c r="J12" s="44"/>
      <c r="K12" s="44"/>
      <c r="L12" s="276"/>
      <c r="M12" s="45"/>
      <c r="N12" s="45"/>
    </row>
    <row r="13" spans="1:14" ht="48.75">
      <c r="A13" s="44" t="s">
        <v>45</v>
      </c>
      <c r="B13" s="148" t="s">
        <v>161</v>
      </c>
      <c r="C13" s="85" t="s">
        <v>174</v>
      </c>
      <c r="D13" s="106">
        <v>0</v>
      </c>
      <c r="E13" s="106">
        <v>0</v>
      </c>
      <c r="F13" s="145">
        <v>0</v>
      </c>
      <c r="G13" s="149">
        <v>0</v>
      </c>
      <c r="H13" s="44"/>
      <c r="I13" s="44"/>
      <c r="J13" s="44"/>
      <c r="K13" s="44"/>
      <c r="L13" s="276"/>
      <c r="M13" s="45"/>
      <c r="N13" s="45"/>
    </row>
    <row r="14" spans="1:14" ht="48.75">
      <c r="A14" s="44" t="s">
        <v>46</v>
      </c>
      <c r="B14" s="148" t="s">
        <v>162</v>
      </c>
      <c r="C14" s="85" t="s">
        <v>54</v>
      </c>
      <c r="D14" s="106">
        <v>100</v>
      </c>
      <c r="E14" s="106">
        <v>100</v>
      </c>
      <c r="F14" s="145">
        <v>100</v>
      </c>
      <c r="G14" s="149">
        <v>1</v>
      </c>
      <c r="H14" s="44"/>
      <c r="I14" s="44"/>
      <c r="J14" s="44"/>
      <c r="K14" s="44"/>
      <c r="L14" s="276"/>
      <c r="M14" s="45"/>
      <c r="N14" s="45"/>
    </row>
    <row r="15" spans="1:14" ht="48.75">
      <c r="A15" s="44" t="s">
        <v>59</v>
      </c>
      <c r="B15" s="148" t="s">
        <v>163</v>
      </c>
      <c r="C15" s="85" t="s">
        <v>54</v>
      </c>
      <c r="D15" s="106">
        <v>100</v>
      </c>
      <c r="E15" s="106">
        <v>100</v>
      </c>
      <c r="F15" s="145">
        <v>100</v>
      </c>
      <c r="G15" s="149">
        <v>1</v>
      </c>
      <c r="H15" s="44"/>
      <c r="I15" s="44"/>
      <c r="J15" s="44"/>
      <c r="K15" s="44"/>
      <c r="L15" s="276"/>
      <c r="M15" s="45"/>
      <c r="N15" s="45"/>
    </row>
    <row r="16" spans="1:14" ht="80.25">
      <c r="A16" s="106" t="s">
        <v>61</v>
      </c>
      <c r="B16" s="148" t="s">
        <v>164</v>
      </c>
      <c r="C16" s="85" t="s">
        <v>34</v>
      </c>
      <c r="D16" s="106">
        <v>2</v>
      </c>
      <c r="E16" s="106">
        <v>3</v>
      </c>
      <c r="F16" s="145">
        <v>100</v>
      </c>
      <c r="G16" s="149">
        <v>1</v>
      </c>
      <c r="H16" s="44"/>
      <c r="I16" s="44"/>
      <c r="J16" s="44"/>
      <c r="K16" s="44"/>
      <c r="L16" s="276"/>
      <c r="M16" s="45"/>
      <c r="N16" s="45"/>
    </row>
    <row r="17" spans="1:15" ht="33">
      <c r="A17" s="106" t="s">
        <v>63</v>
      </c>
      <c r="B17" s="148" t="s">
        <v>165</v>
      </c>
      <c r="C17" s="85" t="s">
        <v>174</v>
      </c>
      <c r="D17" s="106">
        <v>0</v>
      </c>
      <c r="E17" s="106">
        <v>0</v>
      </c>
      <c r="F17" s="145">
        <v>0</v>
      </c>
      <c r="G17" s="149">
        <v>0</v>
      </c>
      <c r="H17" s="44"/>
      <c r="I17" s="44"/>
      <c r="J17" s="44"/>
      <c r="K17" s="44"/>
      <c r="L17" s="276"/>
      <c r="M17" s="45"/>
      <c r="N17" s="45"/>
    </row>
    <row r="18" spans="1:15" ht="48.75">
      <c r="A18" s="106" t="s">
        <v>188</v>
      </c>
      <c r="B18" s="148" t="s">
        <v>172</v>
      </c>
      <c r="C18" s="85" t="s">
        <v>54</v>
      </c>
      <c r="D18" s="106">
        <v>0</v>
      </c>
      <c r="E18" s="106">
        <v>0</v>
      </c>
      <c r="F18" s="145">
        <v>0</v>
      </c>
      <c r="G18" s="149">
        <v>0</v>
      </c>
      <c r="H18" s="44"/>
      <c r="I18" s="44"/>
      <c r="J18" s="44"/>
      <c r="K18" s="44"/>
      <c r="L18" s="276"/>
      <c r="M18" s="45"/>
      <c r="N18" s="45"/>
    </row>
    <row r="19" spans="1:15" ht="35.25" customHeight="1">
      <c r="A19" s="44" t="s">
        <v>189</v>
      </c>
      <c r="B19" s="148" t="s">
        <v>166</v>
      </c>
      <c r="C19" s="85" t="s">
        <v>54</v>
      </c>
      <c r="D19" s="106">
        <v>95</v>
      </c>
      <c r="E19" s="106">
        <v>96.7</v>
      </c>
      <c r="F19" s="145">
        <f>E19/D19*100</f>
        <v>101.78947368421052</v>
      </c>
      <c r="G19" s="149">
        <v>1</v>
      </c>
      <c r="H19" s="44"/>
      <c r="I19" s="44"/>
      <c r="J19" s="44"/>
      <c r="K19" s="44"/>
      <c r="L19" s="276"/>
      <c r="M19" s="45"/>
      <c r="N19" s="45"/>
    </row>
    <row r="20" spans="1:15" ht="49.5" customHeight="1">
      <c r="A20" s="44" t="s">
        <v>190</v>
      </c>
      <c r="B20" s="148" t="s">
        <v>167</v>
      </c>
      <c r="C20" s="85" t="s">
        <v>54</v>
      </c>
      <c r="D20" s="106">
        <v>100</v>
      </c>
      <c r="E20" s="106">
        <v>100</v>
      </c>
      <c r="F20" s="145">
        <v>100</v>
      </c>
      <c r="G20" s="149">
        <v>1</v>
      </c>
      <c r="H20" s="44"/>
      <c r="I20" s="44"/>
      <c r="J20" s="44"/>
      <c r="K20" s="44"/>
      <c r="L20" s="276"/>
      <c r="M20" s="45"/>
      <c r="N20" s="45"/>
    </row>
    <row r="21" spans="1:15" ht="72" customHeight="1">
      <c r="A21" s="44" t="s">
        <v>191</v>
      </c>
      <c r="B21" s="148" t="s">
        <v>168</v>
      </c>
      <c r="C21" s="85" t="s">
        <v>54</v>
      </c>
      <c r="D21" s="106">
        <v>100</v>
      </c>
      <c r="E21" s="106">
        <v>100</v>
      </c>
      <c r="F21" s="145">
        <v>100</v>
      </c>
      <c r="G21" s="149">
        <v>1</v>
      </c>
      <c r="H21" s="44"/>
      <c r="I21" s="44"/>
      <c r="J21" s="44"/>
      <c r="K21" s="44"/>
      <c r="L21" s="276"/>
      <c r="M21" s="45"/>
      <c r="N21" s="45"/>
    </row>
    <row r="22" spans="1:15" ht="37.5" customHeight="1">
      <c r="A22" s="44" t="s">
        <v>192</v>
      </c>
      <c r="B22" s="148" t="s">
        <v>169</v>
      </c>
      <c r="C22" s="85" t="s">
        <v>54</v>
      </c>
      <c r="D22" s="106">
        <v>100</v>
      </c>
      <c r="E22" s="106">
        <v>100</v>
      </c>
      <c r="F22" s="145">
        <v>100</v>
      </c>
      <c r="G22" s="149">
        <v>1</v>
      </c>
      <c r="H22" s="44"/>
      <c r="I22" s="44"/>
      <c r="J22" s="44"/>
      <c r="K22" s="44"/>
      <c r="L22" s="276"/>
      <c r="M22" s="45"/>
      <c r="N22" s="45"/>
    </row>
    <row r="23" spans="1:15" ht="58.5" customHeight="1">
      <c r="A23" s="150" t="s">
        <v>194</v>
      </c>
      <c r="B23" s="148" t="s">
        <v>170</v>
      </c>
      <c r="C23" s="85" t="s">
        <v>54</v>
      </c>
      <c r="D23" s="106">
        <v>100</v>
      </c>
      <c r="E23" s="106">
        <v>100</v>
      </c>
      <c r="F23" s="145">
        <v>100</v>
      </c>
      <c r="G23" s="149">
        <v>1</v>
      </c>
      <c r="H23" s="44"/>
      <c r="I23" s="44"/>
      <c r="J23" s="44"/>
      <c r="K23" s="44"/>
      <c r="L23" s="276"/>
      <c r="M23" s="45"/>
      <c r="N23" s="45"/>
    </row>
    <row r="24" spans="1:15" ht="58.5" customHeight="1">
      <c r="A24" s="44" t="s">
        <v>193</v>
      </c>
      <c r="B24" s="148" t="s">
        <v>171</v>
      </c>
      <c r="C24" s="85" t="s">
        <v>54</v>
      </c>
      <c r="D24" s="106">
        <v>100</v>
      </c>
      <c r="E24" s="106">
        <v>100</v>
      </c>
      <c r="F24" s="145">
        <v>100</v>
      </c>
      <c r="G24" s="149">
        <v>1</v>
      </c>
      <c r="H24" s="44"/>
      <c r="I24" s="44"/>
      <c r="J24" s="44"/>
      <c r="K24" s="44"/>
      <c r="L24" s="276"/>
      <c r="M24" s="45"/>
      <c r="N24" s="45"/>
    </row>
    <row r="25" spans="1:15" ht="21">
      <c r="A25" s="145"/>
      <c r="B25" s="145" t="s">
        <v>66</v>
      </c>
      <c r="C25" s="145"/>
      <c r="D25" s="145"/>
      <c r="E25" s="145"/>
      <c r="F25" s="145"/>
      <c r="G25" s="145">
        <v>1</v>
      </c>
      <c r="H25" s="134">
        <v>49154.78</v>
      </c>
      <c r="I25" s="134">
        <v>49130.98</v>
      </c>
      <c r="J25" s="87">
        <f>I25/H25</f>
        <v>0.99951581514554644</v>
      </c>
      <c r="K25" s="87">
        <f>G25/J25</f>
        <v>1.0004844194029916</v>
      </c>
      <c r="L25" s="277"/>
      <c r="M25" s="45"/>
      <c r="N25" s="45"/>
    </row>
    <row r="26" spans="1:15" ht="22.5" customHeight="1">
      <c r="A26" s="278" t="s">
        <v>149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80"/>
      <c r="L26" s="106"/>
      <c r="M26" s="45"/>
      <c r="N26" s="45"/>
    </row>
    <row r="27" spans="1:15" ht="33" customHeight="1">
      <c r="A27" s="145" t="s">
        <v>3</v>
      </c>
      <c r="B27" s="166" t="s">
        <v>156</v>
      </c>
      <c r="C27" s="167" t="s">
        <v>158</v>
      </c>
      <c r="D27" s="145">
        <v>98</v>
      </c>
      <c r="E27" s="145">
        <v>97.33</v>
      </c>
      <c r="F27" s="145">
        <f>E27/D27*100</f>
        <v>99.316326530612244</v>
      </c>
      <c r="G27" s="168">
        <v>0</v>
      </c>
      <c r="H27" s="87"/>
      <c r="I27" s="87"/>
      <c r="J27" s="87"/>
      <c r="K27" s="87"/>
      <c r="L27" s="266" t="s">
        <v>201</v>
      </c>
      <c r="M27" s="45"/>
      <c r="N27" s="45"/>
      <c r="O27" s="20"/>
    </row>
    <row r="28" spans="1:15" ht="31.5" customHeight="1">
      <c r="A28" s="145" t="s">
        <v>16</v>
      </c>
      <c r="B28" s="166" t="s">
        <v>157</v>
      </c>
      <c r="C28" s="167" t="s">
        <v>158</v>
      </c>
      <c r="D28" s="145">
        <v>98</v>
      </c>
      <c r="E28" s="145">
        <v>97.33</v>
      </c>
      <c r="F28" s="145">
        <f>E28/D28*100</f>
        <v>99.316326530612244</v>
      </c>
      <c r="G28" s="168">
        <v>0</v>
      </c>
      <c r="H28" s="87"/>
      <c r="I28" s="87"/>
      <c r="J28" s="87"/>
      <c r="K28" s="87"/>
      <c r="L28" s="267"/>
      <c r="M28" s="45"/>
      <c r="N28" s="45"/>
      <c r="O28" s="20"/>
    </row>
    <row r="29" spans="1:15" ht="21">
      <c r="A29" s="145"/>
      <c r="B29" s="145" t="s">
        <v>21</v>
      </c>
      <c r="C29" s="145"/>
      <c r="D29" s="145"/>
      <c r="E29" s="145"/>
      <c r="F29" s="145"/>
      <c r="G29" s="145">
        <v>1</v>
      </c>
      <c r="H29" s="134">
        <v>61090.38</v>
      </c>
      <c r="I29" s="134">
        <v>61086.41</v>
      </c>
      <c r="J29" s="87">
        <f>I29/H29*100</f>
        <v>99.993501431813002</v>
      </c>
      <c r="K29" s="87">
        <f>G29/J29</f>
        <v>1.0000649899052833E-2</v>
      </c>
      <c r="L29" s="268"/>
      <c r="M29" s="45"/>
      <c r="N29" s="45"/>
    </row>
    <row r="30" spans="1:15" ht="18.75" customHeight="1">
      <c r="A30" s="278" t="s">
        <v>150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80"/>
      <c r="L30" s="13"/>
      <c r="M30" s="45"/>
      <c r="N30" s="45"/>
    </row>
    <row r="31" spans="1:15" ht="69" customHeight="1">
      <c r="A31" s="83" t="s">
        <v>2</v>
      </c>
      <c r="B31" s="151" t="s">
        <v>175</v>
      </c>
      <c r="C31" s="85" t="s">
        <v>130</v>
      </c>
      <c r="D31" s="10">
        <v>150</v>
      </c>
      <c r="E31" s="11">
        <v>169</v>
      </c>
      <c r="F31" s="145">
        <v>51</v>
      </c>
      <c r="G31" s="86">
        <v>0</v>
      </c>
      <c r="H31" s="87"/>
      <c r="I31" s="87"/>
      <c r="J31" s="87"/>
      <c r="K31" s="87"/>
      <c r="L31" s="262" t="s">
        <v>279</v>
      </c>
      <c r="M31" s="45"/>
      <c r="N31" s="45"/>
    </row>
    <row r="32" spans="1:15" ht="64.5">
      <c r="A32" s="83" t="s">
        <v>19</v>
      </c>
      <c r="B32" s="152" t="s">
        <v>176</v>
      </c>
      <c r="C32" s="85" t="s">
        <v>130</v>
      </c>
      <c r="D32" s="10">
        <v>127</v>
      </c>
      <c r="E32" s="11">
        <v>127</v>
      </c>
      <c r="F32" s="145">
        <v>100</v>
      </c>
      <c r="G32" s="86">
        <v>1</v>
      </c>
      <c r="H32" s="87"/>
      <c r="I32" s="87"/>
      <c r="J32" s="87"/>
      <c r="K32" s="87"/>
      <c r="L32" s="276"/>
      <c r="M32" s="45"/>
      <c r="N32" s="45"/>
    </row>
    <row r="33" spans="1:14" ht="84">
      <c r="A33" s="83" t="s">
        <v>20</v>
      </c>
      <c r="B33" s="151" t="s">
        <v>177</v>
      </c>
      <c r="C33" s="85" t="s">
        <v>130</v>
      </c>
      <c r="D33" s="10">
        <v>24734</v>
      </c>
      <c r="E33" s="11">
        <v>24734</v>
      </c>
      <c r="F33" s="145">
        <v>100</v>
      </c>
      <c r="G33" s="86">
        <v>1</v>
      </c>
      <c r="H33" s="87"/>
      <c r="I33" s="87"/>
      <c r="J33" s="87"/>
      <c r="K33" s="87"/>
      <c r="L33" s="276"/>
      <c r="M33" s="45"/>
      <c r="N33" s="45"/>
    </row>
    <row r="34" spans="1:14" ht="100.5">
      <c r="A34" s="83" t="s">
        <v>25</v>
      </c>
      <c r="B34" s="153" t="s">
        <v>178</v>
      </c>
      <c r="C34" s="85" t="s">
        <v>130</v>
      </c>
      <c r="D34" s="10">
        <v>1000</v>
      </c>
      <c r="E34" s="11">
        <v>1000</v>
      </c>
      <c r="F34" s="145">
        <f>E34/D34*100</f>
        <v>100</v>
      </c>
      <c r="G34" s="86">
        <v>1</v>
      </c>
      <c r="H34" s="87"/>
      <c r="I34" s="87"/>
      <c r="J34" s="87"/>
      <c r="K34" s="87"/>
      <c r="L34" s="276"/>
      <c r="M34" s="45"/>
      <c r="N34" s="45"/>
    </row>
    <row r="35" spans="1:14" ht="100.5">
      <c r="A35" s="83" t="s">
        <v>98</v>
      </c>
      <c r="B35" s="153" t="s">
        <v>179</v>
      </c>
      <c r="C35" s="85" t="s">
        <v>130</v>
      </c>
      <c r="D35" s="10">
        <v>300</v>
      </c>
      <c r="E35" s="11">
        <v>304</v>
      </c>
      <c r="F35" s="145">
        <f>E35/D35*100</f>
        <v>101.33333333333334</v>
      </c>
      <c r="G35" s="86">
        <v>1</v>
      </c>
      <c r="H35" s="87"/>
      <c r="I35" s="87"/>
      <c r="J35" s="87"/>
      <c r="K35" s="87"/>
      <c r="L35" s="276"/>
      <c r="M35" s="45"/>
      <c r="N35" s="45"/>
    </row>
    <row r="36" spans="1:14" ht="84">
      <c r="A36" s="83" t="s">
        <v>195</v>
      </c>
      <c r="B36" s="151" t="s">
        <v>180</v>
      </c>
      <c r="C36" s="85" t="s">
        <v>54</v>
      </c>
      <c r="D36" s="10">
        <v>200</v>
      </c>
      <c r="E36" s="11">
        <v>214</v>
      </c>
      <c r="F36" s="145">
        <f>E36/D36*100</f>
        <v>107</v>
      </c>
      <c r="G36" s="86">
        <v>1</v>
      </c>
      <c r="H36" s="87"/>
      <c r="I36" s="87"/>
      <c r="J36" s="87"/>
      <c r="K36" s="87"/>
      <c r="L36" s="276"/>
      <c r="M36" s="45"/>
      <c r="N36" s="45"/>
    </row>
    <row r="37" spans="1:14" ht="51">
      <c r="A37" s="83" t="s">
        <v>196</v>
      </c>
      <c r="B37" s="153" t="s">
        <v>181</v>
      </c>
      <c r="C37" s="85" t="s">
        <v>130</v>
      </c>
      <c r="D37" s="10"/>
      <c r="E37" s="11"/>
      <c r="F37" s="145" t="e">
        <f t="shared" ref="F37:F38" si="0">E37/D37*100</f>
        <v>#DIV/0!</v>
      </c>
      <c r="G37" s="86">
        <v>0</v>
      </c>
      <c r="H37" s="87"/>
      <c r="I37" s="87"/>
      <c r="J37" s="87"/>
      <c r="K37" s="87"/>
      <c r="L37" s="276"/>
      <c r="M37" s="45"/>
      <c r="N37" s="45"/>
    </row>
    <row r="38" spans="1:14" ht="34.5">
      <c r="A38" s="83" t="s">
        <v>197</v>
      </c>
      <c r="B38" s="151" t="s">
        <v>182</v>
      </c>
      <c r="C38" s="85" t="s">
        <v>130</v>
      </c>
      <c r="D38" s="10">
        <v>2000</v>
      </c>
      <c r="E38" s="11">
        <v>2000</v>
      </c>
      <c r="F38" s="145">
        <f t="shared" si="0"/>
        <v>100</v>
      </c>
      <c r="G38" s="86">
        <v>1</v>
      </c>
      <c r="H38" s="87"/>
      <c r="I38" s="87"/>
      <c r="J38" s="87"/>
      <c r="K38" s="87"/>
      <c r="L38" s="276"/>
      <c r="M38" s="45"/>
      <c r="N38" s="45"/>
    </row>
    <row r="39" spans="1:14" ht="21">
      <c r="A39" s="145"/>
      <c r="B39" s="145" t="s">
        <v>21</v>
      </c>
      <c r="C39" s="145"/>
      <c r="D39" s="145"/>
      <c r="E39" s="145"/>
      <c r="F39" s="145"/>
      <c r="G39" s="145">
        <v>1</v>
      </c>
      <c r="H39" s="134">
        <v>301.08999999999997</v>
      </c>
      <c r="I39" s="134">
        <v>301.08999999999997</v>
      </c>
      <c r="J39" s="87">
        <f>I39/H39</f>
        <v>1</v>
      </c>
      <c r="K39" s="87">
        <f>G39/J39</f>
        <v>1</v>
      </c>
      <c r="L39" s="277"/>
      <c r="M39" s="45"/>
      <c r="N39" s="45"/>
    </row>
    <row r="40" spans="1:14" ht="21">
      <c r="A40" s="278" t="s">
        <v>202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80"/>
      <c r="L40" s="13"/>
      <c r="M40" s="45"/>
      <c r="N40" s="45"/>
    </row>
    <row r="41" spans="1:14" ht="80.25">
      <c r="A41" s="154" t="s">
        <v>22</v>
      </c>
      <c r="B41" s="148" t="s">
        <v>187</v>
      </c>
      <c r="C41" s="85" t="s">
        <v>54</v>
      </c>
      <c r="D41" s="145">
        <v>10</v>
      </c>
      <c r="E41" s="145">
        <v>25</v>
      </c>
      <c r="F41" s="145">
        <f>E41/D41*100</f>
        <v>250</v>
      </c>
      <c r="G41" s="86">
        <v>1</v>
      </c>
      <c r="H41" s="87"/>
      <c r="I41" s="87"/>
      <c r="J41" s="87"/>
      <c r="K41" s="87"/>
      <c r="L41" s="262" t="s">
        <v>36</v>
      </c>
      <c r="M41" s="45"/>
      <c r="N41" s="45"/>
    </row>
    <row r="42" spans="1:14" ht="114.75" customHeight="1">
      <c r="A42" s="155">
        <v>4.2</v>
      </c>
      <c r="B42" s="148" t="s">
        <v>183</v>
      </c>
      <c r="C42" s="85" t="s">
        <v>54</v>
      </c>
      <c r="D42" s="145">
        <v>40</v>
      </c>
      <c r="E42" s="145">
        <v>60</v>
      </c>
      <c r="F42" s="145">
        <f>E42/D42*100</f>
        <v>150</v>
      </c>
      <c r="G42" s="86">
        <v>1</v>
      </c>
      <c r="H42" s="87"/>
      <c r="I42" s="87"/>
      <c r="J42" s="87"/>
      <c r="K42" s="87"/>
      <c r="L42" s="276"/>
      <c r="M42" s="45"/>
      <c r="N42" s="45"/>
    </row>
    <row r="43" spans="1:14" ht="20.25" customHeight="1">
      <c r="A43" s="154"/>
      <c r="B43" s="145" t="s">
        <v>21</v>
      </c>
      <c r="C43" s="85"/>
      <c r="D43" s="145"/>
      <c r="E43" s="145"/>
      <c r="F43" s="145"/>
      <c r="G43" s="145">
        <v>1</v>
      </c>
      <c r="H43" s="87">
        <v>1601.3</v>
      </c>
      <c r="I43" s="87">
        <v>1351.3</v>
      </c>
      <c r="J43" s="87">
        <f>I43/H43*100</f>
        <v>84.387685005932681</v>
      </c>
      <c r="K43" s="87">
        <f>G43/J43</f>
        <v>1.1850070302671501E-2</v>
      </c>
      <c r="L43" s="138"/>
      <c r="M43" s="45"/>
      <c r="N43" s="45"/>
    </row>
    <row r="44" spans="1:14" ht="21">
      <c r="A44" s="165"/>
      <c r="B44" s="281" t="s">
        <v>151</v>
      </c>
      <c r="C44" s="282"/>
      <c r="D44" s="282"/>
      <c r="E44" s="282"/>
      <c r="F44" s="282"/>
      <c r="G44" s="282"/>
      <c r="H44" s="282"/>
      <c r="I44" s="282"/>
      <c r="J44" s="282"/>
      <c r="K44" s="283"/>
      <c r="L44" s="137"/>
      <c r="M44" s="45"/>
      <c r="N44" s="45"/>
    </row>
    <row r="45" spans="1:14" ht="39" customHeight="1">
      <c r="A45" s="145" t="s">
        <v>122</v>
      </c>
      <c r="B45" s="156" t="s">
        <v>152</v>
      </c>
      <c r="C45" s="145" t="s">
        <v>54</v>
      </c>
      <c r="D45" s="145">
        <v>75</v>
      </c>
      <c r="E45" s="11">
        <v>75</v>
      </c>
      <c r="F45" s="145">
        <f>E45/D45</f>
        <v>1</v>
      </c>
      <c r="G45" s="149">
        <v>1</v>
      </c>
      <c r="H45" s="145"/>
      <c r="I45" s="134"/>
      <c r="J45" s="87"/>
      <c r="K45" s="87"/>
      <c r="L45" s="276" t="s">
        <v>36</v>
      </c>
      <c r="M45" s="45"/>
      <c r="N45" s="45"/>
    </row>
    <row r="46" spans="1:14" ht="48.75" customHeight="1">
      <c r="A46" s="145" t="s">
        <v>198</v>
      </c>
      <c r="B46" s="156" t="s">
        <v>153</v>
      </c>
      <c r="C46" s="145" t="s">
        <v>54</v>
      </c>
      <c r="D46" s="145">
        <v>45</v>
      </c>
      <c r="E46" s="11">
        <v>45</v>
      </c>
      <c r="F46" s="145">
        <f t="shared" ref="F46" si="1">E46/D46</f>
        <v>1</v>
      </c>
      <c r="G46" s="149">
        <v>1</v>
      </c>
      <c r="H46" s="134"/>
      <c r="I46" s="134"/>
      <c r="J46" s="87"/>
      <c r="K46" s="87"/>
      <c r="L46" s="276"/>
      <c r="M46" s="45"/>
      <c r="N46" s="45"/>
    </row>
    <row r="47" spans="1:14" ht="20.25" customHeight="1">
      <c r="A47" s="145" t="s">
        <v>199</v>
      </c>
      <c r="B47" s="156" t="s">
        <v>154</v>
      </c>
      <c r="C47" s="145" t="s">
        <v>130</v>
      </c>
      <c r="D47" s="145">
        <v>55</v>
      </c>
      <c r="E47" s="11">
        <v>55</v>
      </c>
      <c r="F47" s="145">
        <f>E47/D47</f>
        <v>1</v>
      </c>
      <c r="G47" s="149">
        <v>1</v>
      </c>
      <c r="H47" s="134"/>
      <c r="I47" s="134"/>
      <c r="J47" s="87"/>
      <c r="K47" s="87"/>
      <c r="L47" s="276"/>
      <c r="M47" s="45"/>
      <c r="N47" s="45"/>
    </row>
    <row r="48" spans="1:14" ht="25.5" customHeight="1">
      <c r="A48" s="145" t="s">
        <v>200</v>
      </c>
      <c r="B48" s="156" t="s">
        <v>155</v>
      </c>
      <c r="C48" s="145" t="s">
        <v>130</v>
      </c>
      <c r="D48" s="145">
        <v>55</v>
      </c>
      <c r="E48" s="11">
        <v>55</v>
      </c>
      <c r="F48" s="145">
        <f>E48/D48</f>
        <v>1</v>
      </c>
      <c r="G48" s="149">
        <v>1</v>
      </c>
      <c r="H48" s="134"/>
      <c r="I48" s="134"/>
      <c r="J48" s="87"/>
      <c r="K48" s="87"/>
      <c r="L48" s="277"/>
      <c r="M48" s="45"/>
      <c r="N48" s="45"/>
    </row>
    <row r="49" spans="1:14" ht="21">
      <c r="A49" s="7"/>
      <c r="B49" s="7" t="s">
        <v>21</v>
      </c>
      <c r="C49" s="7"/>
      <c r="D49" s="7"/>
      <c r="E49" s="7"/>
      <c r="F49" s="7"/>
      <c r="G49" s="7">
        <v>1</v>
      </c>
      <c r="H49" s="147" t="s">
        <v>257</v>
      </c>
      <c r="I49" s="147" t="s">
        <v>257</v>
      </c>
      <c r="J49" s="9">
        <v>1</v>
      </c>
      <c r="K49" s="9">
        <v>1</v>
      </c>
      <c r="L49" s="136"/>
      <c r="M49" s="45"/>
      <c r="N49" s="45"/>
    </row>
    <row r="50" spans="1:14" ht="21">
      <c r="A50" s="14"/>
      <c r="B50" s="14" t="s">
        <v>23</v>
      </c>
      <c r="C50" s="14"/>
      <c r="D50" s="14"/>
      <c r="E50" s="14"/>
      <c r="F50" s="14"/>
      <c r="G50" s="15">
        <v>1</v>
      </c>
      <c r="H50" s="16">
        <f>H25+H29+H43+H49+H39</f>
        <v>114922.11</v>
      </c>
      <c r="I50" s="16">
        <f>I25+I29+I43+I49+I39</f>
        <v>114644.34000000001</v>
      </c>
      <c r="J50" s="15">
        <f>I50/H50</f>
        <v>0.99758297163182963</v>
      </c>
      <c r="K50" s="15">
        <f>G50/J50</f>
        <v>1.0024228845488579</v>
      </c>
      <c r="L50" s="17" t="s">
        <v>36</v>
      </c>
      <c r="M50" s="45"/>
      <c r="N50" s="45"/>
    </row>
    <row r="51" spans="1:14" ht="2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2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2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2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21">
      <c r="A55" s="45"/>
      <c r="B55" s="80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>
      <c r="B56" s="80"/>
    </row>
    <row r="57" spans="1:14">
      <c r="B57" s="80" t="s">
        <v>184</v>
      </c>
    </row>
    <row r="58" spans="1:14">
      <c r="B58" s="80" t="s">
        <v>185</v>
      </c>
    </row>
    <row r="59" spans="1:14">
      <c r="B59" s="80" t="s">
        <v>186</v>
      </c>
    </row>
    <row r="60" spans="1:14">
      <c r="B60" s="80"/>
    </row>
  </sheetData>
  <mergeCells count="12">
    <mergeCell ref="A30:K30"/>
    <mergeCell ref="L31:L39"/>
    <mergeCell ref="A40:K40"/>
    <mergeCell ref="B44:K44"/>
    <mergeCell ref="L45:L48"/>
    <mergeCell ref="L41:L42"/>
    <mergeCell ref="L27:L29"/>
    <mergeCell ref="B4:I4"/>
    <mergeCell ref="B6:K6"/>
    <mergeCell ref="A10:K10"/>
    <mergeCell ref="L11:L25"/>
    <mergeCell ref="A26:K26"/>
  </mergeCells>
  <hyperlinks>
    <hyperlink ref="B7" r:id="rId1" location="Par1044" display="../../BryancevaIR/AppData/Local/Microsoft/Windows/Temporary Internet Files/Content.IE5/7378A1QZ/03.rtf - Par1044"/>
    <hyperlink ref="B32" r:id="rId2" display="consultantplus://offline/ref=7E420360E2734EAFB24F22ED7CCED99258D45520AE74BC5C3D0AD8A9ABD19C63893C5DDF369392oAL8K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сельское хозяйство</vt:lpstr>
      <vt:lpstr>малое предпр</vt:lpstr>
      <vt:lpstr>туризм</vt:lpstr>
      <vt:lpstr>культура</vt:lpstr>
      <vt:lpstr>РУО</vt:lpstr>
      <vt:lpstr>соц.политика</vt:lpstr>
      <vt:lpstr>УКМИ</vt:lpstr>
      <vt:lpstr>Безопастность</vt:lpstr>
      <vt:lpstr>совершенствование</vt:lpstr>
      <vt:lpstr>комф. среда</vt:lpstr>
      <vt:lpstr>бур яз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2024-05-03T05:36:57Z</dcterms:modified>
</cp:coreProperties>
</file>